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405" windowHeight="3630" tabRatio="868" firstSheet="2" activeTab="9"/>
  </bookViews>
  <sheets>
    <sheet name="Прва стр" sheetId="1" r:id="rId1"/>
    <sheet name="Sheet1" sheetId="2" r:id="rId2"/>
    <sheet name="ОПШТИ ДИО" sheetId="3" r:id="rId3"/>
    <sheet name="oo" sheetId="4" r:id="rId4"/>
    <sheet name="ПРИХ.И ПРИМ" sheetId="5" r:id="rId5"/>
    <sheet name="00" sheetId="6" r:id="rId6"/>
    <sheet name="РАСХ.И ИЗДАЦИ" sheetId="7" r:id="rId7"/>
    <sheet name="ФИНАНСИРАЊЕ" sheetId="8" r:id="rId8"/>
    <sheet name="РА Граф" sheetId="9" r:id="rId9"/>
    <sheet name="Орг- Ск и КН" sheetId="10" r:id="rId10"/>
    <sheet name="Орг-Бк" sheetId="11" r:id="rId11"/>
    <sheet name="Орг-Управа" sheetId="12" r:id="rId12"/>
    <sheet name="Орг таб" sheetId="13" r:id="rId13"/>
    <sheet name="Функц" sheetId="14" r:id="rId14"/>
    <sheet name="Функција 2" sheetId="15" r:id="rId15"/>
  </sheets>
  <definedNames>
    <definedName name="_xlnm.Print_Area" localSheetId="2">'ОПШТИ ДИО'!$A$1:$H$86</definedName>
    <definedName name="_xlnm.Print_Area" localSheetId="9">'Орг- Ск и КН'!$A$1:$I$189</definedName>
    <definedName name="_xlnm.Print_Area" localSheetId="12">'Орг таб'!$A$1:$H$11</definedName>
    <definedName name="_xlnm.Print_Area" localSheetId="10">'Орг-Бк'!$A$1:$I$71</definedName>
    <definedName name="_xlnm.Print_Area" localSheetId="11">'Орг-Управа'!$A$2:$T$316</definedName>
    <definedName name="_xlnm.Print_Area" localSheetId="0">'Прва стр'!$A$1:$I$52</definedName>
    <definedName name="_xlnm.Print_Area" localSheetId="4">'ПРИХ.И ПРИМ'!$A$1:$H$148</definedName>
    <definedName name="_xlnm.Print_Area" localSheetId="6">'РАСХ.И ИЗДАЦИ'!$A$1:$I$72</definedName>
    <definedName name="_xlnm.Print_Area" localSheetId="7">'ФИНАНСИРАЊЕ'!$A$1:$K$64</definedName>
    <definedName name="_xlnm.Print_Area" localSheetId="13">'Функц'!$A$1:$I$45</definedName>
    <definedName name="_xlnm.Print_Titles" localSheetId="11">'Орг-Управа'!$3:$4</definedName>
  </definedNames>
  <calcPr fullCalcOnLoad="1"/>
</workbook>
</file>

<file path=xl/comments10.xml><?xml version="1.0" encoding="utf-8"?>
<comments xmlns="http://schemas.openxmlformats.org/spreadsheetml/2006/main">
  <authors>
    <author>Finansije</author>
  </authors>
  <commentList>
    <comment ref="F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<sst xmlns="http://schemas.openxmlformats.org/spreadsheetml/2006/main" count="2044" uniqueCount="1298">
  <si>
    <t>Расходи за остале порезе и доприносе на плату</t>
  </si>
  <si>
    <t>Расходи за накнаде за топли оброк и регрес(нето)</t>
  </si>
  <si>
    <t xml:space="preserve">Расходи по основу дневница за службена путовања </t>
  </si>
  <si>
    <t>Расходи по основу дневница за службена путовања у иностранство(нето)</t>
  </si>
  <si>
    <t>Расходи за новчане помоћи приликом смрти радника</t>
  </si>
  <si>
    <t>Расходи за новчане помоћу у случају теже болести или инвалидности</t>
  </si>
  <si>
    <t>Расходи по основу смјештаја на службеним путовањима у земљи</t>
  </si>
  <si>
    <t>Расходи по основу смјештаја на службеним путовањима у иностранство</t>
  </si>
  <si>
    <t>Расходи за бруто накнаде ван радног односа</t>
  </si>
  <si>
    <t>Остали неквалификовани  расходи</t>
  </si>
  <si>
    <t>Дознаке име социјалне заштите које се исплаћују из буџета Републике,општина и градова</t>
  </si>
  <si>
    <t>Дознаке грађанима које се исплаћују из  буџета Републике, општина и градова</t>
  </si>
  <si>
    <t>Издаци за залихе материјала,робе и ситног инвентара амбалаже и сл..</t>
  </si>
  <si>
    <t>Расходи за накнаде по основу награда(нето)</t>
  </si>
  <si>
    <t xml:space="preserve">Раходи за остале награде </t>
  </si>
  <si>
    <t>Издаци за набавку канцеларијске опреме,алата и инвентара путем финансијског лизинга</t>
  </si>
  <si>
    <t>Издаци за набавку остале специјалне опреме</t>
  </si>
  <si>
    <t>51122</t>
  </si>
  <si>
    <t>Издаци за инвестиционо одржавање,реконструкцију и адаптацију пословних објеката и простора</t>
  </si>
  <si>
    <t>511223</t>
  </si>
  <si>
    <t>Остали текући грантови непрофитним субјектима у земљи -изборна</t>
  </si>
  <si>
    <t xml:space="preserve">Текуће помоћи ученицима,студентима и појединцима у пбласти науке и културе-стипендије </t>
  </si>
  <si>
    <t>41123</t>
  </si>
  <si>
    <t>Расходи за отпремнине,награде и једнократне помоћи/нето/</t>
  </si>
  <si>
    <t>411231</t>
  </si>
  <si>
    <t>Расходи за отпремнине</t>
  </si>
  <si>
    <t>411232</t>
  </si>
  <si>
    <t>411235</t>
  </si>
  <si>
    <t>Расходи за новчане помоћи у случају смрти радника</t>
  </si>
  <si>
    <t>411236</t>
  </si>
  <si>
    <t>Расходи за новчане помоћи у случају смрти члана  уже породице</t>
  </si>
  <si>
    <t>411238</t>
  </si>
  <si>
    <t>Расходи за помоћ у случају елементарних непогода,или, пожара</t>
  </si>
  <si>
    <t>411239</t>
  </si>
  <si>
    <t>Расходи за остале награде и једнократне помоћи</t>
  </si>
  <si>
    <t>***</t>
  </si>
  <si>
    <t>910000</t>
  </si>
  <si>
    <t>911000</t>
  </si>
  <si>
    <t>610000</t>
  </si>
  <si>
    <t>I Примици од финансијске имовине</t>
  </si>
  <si>
    <t>II Издаци за финансијску имовину</t>
  </si>
  <si>
    <t>611000</t>
  </si>
  <si>
    <t>920000</t>
  </si>
  <si>
    <t>921000</t>
  </si>
  <si>
    <t>620000</t>
  </si>
  <si>
    <t>II Издаци за отплату дугова</t>
  </si>
  <si>
    <t>621000</t>
  </si>
  <si>
    <t xml:space="preserve"> Издаци за отплату дугова</t>
  </si>
  <si>
    <t>****</t>
  </si>
  <si>
    <t>722118</t>
  </si>
  <si>
    <t>722121</t>
  </si>
  <si>
    <t>722313</t>
  </si>
  <si>
    <t>722312</t>
  </si>
  <si>
    <t>722314</t>
  </si>
  <si>
    <t>722321</t>
  </si>
  <si>
    <t>722412</t>
  </si>
  <si>
    <t>722424</t>
  </si>
  <si>
    <t>722425</t>
  </si>
  <si>
    <t>722426</t>
  </si>
  <si>
    <t>722435</t>
  </si>
  <si>
    <t>722442</t>
  </si>
  <si>
    <t>722443</t>
  </si>
  <si>
    <t>722445</t>
  </si>
  <si>
    <t>722446</t>
  </si>
  <si>
    <t>722447</t>
  </si>
  <si>
    <t>722448</t>
  </si>
  <si>
    <t>722463</t>
  </si>
  <si>
    <t>722464</t>
  </si>
  <si>
    <t>722467</t>
  </si>
  <si>
    <t>722468</t>
  </si>
  <si>
    <t>722521</t>
  </si>
  <si>
    <t>722591</t>
  </si>
  <si>
    <t>729115</t>
  </si>
  <si>
    <t>729124</t>
  </si>
  <si>
    <t>731211</t>
  </si>
  <si>
    <t>731212</t>
  </si>
  <si>
    <t>731219</t>
  </si>
  <si>
    <t>731221</t>
  </si>
  <si>
    <t>731222</t>
  </si>
  <si>
    <t>731229</t>
  </si>
  <si>
    <t>711100</t>
  </si>
  <si>
    <t>711200</t>
  </si>
  <si>
    <t>711300</t>
  </si>
  <si>
    <t>712100</t>
  </si>
  <si>
    <t>713100</t>
  </si>
  <si>
    <t>714100</t>
  </si>
  <si>
    <t>714200</t>
  </si>
  <si>
    <t>714300</t>
  </si>
  <si>
    <t>714900</t>
  </si>
  <si>
    <t>715100</t>
  </si>
  <si>
    <t>716000</t>
  </si>
  <si>
    <t>Царине и увозне дажбине</t>
  </si>
  <si>
    <t>716100</t>
  </si>
  <si>
    <t>717100</t>
  </si>
  <si>
    <t>719100</t>
  </si>
  <si>
    <t>720000</t>
  </si>
  <si>
    <t>721100</t>
  </si>
  <si>
    <t>721200</t>
  </si>
  <si>
    <t>721300</t>
  </si>
  <si>
    <t>721400</t>
  </si>
  <si>
    <t>721500</t>
  </si>
  <si>
    <t>721600</t>
  </si>
  <si>
    <t>721900</t>
  </si>
  <si>
    <t>722100</t>
  </si>
  <si>
    <t>722200</t>
  </si>
  <si>
    <t>722300</t>
  </si>
  <si>
    <t>722400</t>
  </si>
  <si>
    <t>722500</t>
  </si>
  <si>
    <t>723000</t>
  </si>
  <si>
    <t>Новчане казне</t>
  </si>
  <si>
    <t>729100</t>
  </si>
  <si>
    <t>730000</t>
  </si>
  <si>
    <t>731100</t>
  </si>
  <si>
    <t>731200</t>
  </si>
  <si>
    <t>811100</t>
  </si>
  <si>
    <t>811200</t>
  </si>
  <si>
    <t>811300</t>
  </si>
  <si>
    <t>811400</t>
  </si>
  <si>
    <t>811900</t>
  </si>
  <si>
    <t>813100</t>
  </si>
  <si>
    <t>813200</t>
  </si>
  <si>
    <t>813300</t>
  </si>
  <si>
    <t>813900</t>
  </si>
  <si>
    <t>814100</t>
  </si>
  <si>
    <t>815100</t>
  </si>
  <si>
    <t>816100</t>
  </si>
  <si>
    <t>711113</t>
  </si>
  <si>
    <t>712110</t>
  </si>
  <si>
    <t>713111</t>
  </si>
  <si>
    <t>713112</t>
  </si>
  <si>
    <t>713113</t>
  </si>
  <si>
    <t>713114</t>
  </si>
  <si>
    <t>714111</t>
  </si>
  <si>
    <t>714211</t>
  </si>
  <si>
    <t>714311</t>
  </si>
  <si>
    <t>715111</t>
  </si>
  <si>
    <t>715200</t>
  </si>
  <si>
    <t>715211</t>
  </si>
  <si>
    <t>717111</t>
  </si>
  <si>
    <t>719111</t>
  </si>
  <si>
    <t>721311</t>
  </si>
  <si>
    <t>721222</t>
  </si>
  <si>
    <t>БУЏЕТСКИ РАСХОДИ</t>
  </si>
  <si>
    <t>411100</t>
  </si>
  <si>
    <t>411200</t>
  </si>
  <si>
    <t>412100</t>
  </si>
  <si>
    <t>412200</t>
  </si>
  <si>
    <t>412300</t>
  </si>
  <si>
    <t>412400</t>
  </si>
  <si>
    <t>412500</t>
  </si>
  <si>
    <t>412600</t>
  </si>
  <si>
    <t>412700</t>
  </si>
  <si>
    <t>412800</t>
  </si>
  <si>
    <t>412900</t>
  </si>
  <si>
    <t>413100</t>
  </si>
  <si>
    <t>Расходи по основу камата на хартије од вриједности</t>
  </si>
  <si>
    <t>413200</t>
  </si>
  <si>
    <t>Расходи финансирања по основу финансијских деривата</t>
  </si>
  <si>
    <t>413300</t>
  </si>
  <si>
    <t>413400</t>
  </si>
  <si>
    <t>Расходи по основу камата за примљене зајмове из иностранства</t>
  </si>
  <si>
    <t>413700</t>
  </si>
  <si>
    <t>413800</t>
  </si>
  <si>
    <t>413900</t>
  </si>
  <si>
    <t>414100</t>
  </si>
  <si>
    <t>415100</t>
  </si>
  <si>
    <t>Грантови у иностранству</t>
  </si>
  <si>
    <t>415200</t>
  </si>
  <si>
    <t>511100</t>
  </si>
  <si>
    <t>511200</t>
  </si>
  <si>
    <t>Издаци за инвестиционо одржавање опреме</t>
  </si>
  <si>
    <t>Издаци за биолошку имовину</t>
  </si>
  <si>
    <t>Издаци за инвестициону имовину</t>
  </si>
  <si>
    <t>Издаци за драгоцјености</t>
  </si>
  <si>
    <t>513100</t>
  </si>
  <si>
    <t>515100</t>
  </si>
  <si>
    <t>516100</t>
  </si>
  <si>
    <t>ИЗДАЦИ ЗА НЕФИНАНСИЈСКУ ИМОВИНУ</t>
  </si>
  <si>
    <t>Екон.код</t>
  </si>
  <si>
    <t>ОПИС</t>
  </si>
  <si>
    <t>ФИНАНСИРАЊЕ</t>
  </si>
  <si>
    <t>Примици за акције и учешћа у капиталу</t>
  </si>
  <si>
    <t>Примици од финансијских деривата</t>
  </si>
  <si>
    <t>Примици од наплате датих зајмова</t>
  </si>
  <si>
    <t>Издаци за акције и учешће у капиталу</t>
  </si>
  <si>
    <t>Издаци за финансијске деривате</t>
  </si>
  <si>
    <t>611400</t>
  </si>
  <si>
    <t>Примици од задуживања</t>
  </si>
  <si>
    <t>921100</t>
  </si>
  <si>
    <t>621100</t>
  </si>
  <si>
    <t>Издаци за отплату дуга по финансијским дериватима</t>
  </si>
  <si>
    <t>Издаци за отплату главнице зајмова примљених из иностранства</t>
  </si>
  <si>
    <t>Издаци за отплату осталих дугова</t>
  </si>
  <si>
    <t>РАСПОДЈЕЛА СУФИЦИТА ИЗ РАНИЈИХ ПЕРИОДА</t>
  </si>
  <si>
    <t>НЕТО ПРИМ. ОД ФИНА. ИМОВИ.</t>
  </si>
  <si>
    <t xml:space="preserve">                                               МЈЕСНЕ ЗАЈЕДНИЦЕ 0036-200</t>
  </si>
  <si>
    <t>412979</t>
  </si>
  <si>
    <t>41297</t>
  </si>
  <si>
    <t>Расходи по основу осталих доприноса,јавних такси и накнада на терет послодавца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</si>
  <si>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</si>
  <si>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</si>
  <si>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</si>
  <si>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</si>
  <si>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</si>
  <si>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</si>
  <si>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</si>
  <si>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</si>
  <si>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</si>
  <si>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</si>
  <si>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812100</t>
  </si>
  <si>
    <t>функ.код</t>
  </si>
  <si>
    <t xml:space="preserve">Нето плате функ.и запослених </t>
  </si>
  <si>
    <t>Расходи за порез на плату</t>
  </si>
  <si>
    <t>Расходи за допринон за пензијско инвалидско осигурање</t>
  </si>
  <si>
    <t>Расходи за допринос за здравствено осигурање</t>
  </si>
  <si>
    <t>Расходи за допринос зс осигурање од незапослености</t>
  </si>
  <si>
    <t>Расходи за допринос за дјечију заштиту</t>
  </si>
  <si>
    <t>Расходи за брути накнаде трошкова  и осталих личних примања запослених</t>
  </si>
  <si>
    <t>Расходи за накнаде за регрес за годишњи одмор</t>
  </si>
  <si>
    <t>Расходи за порезе и доприносе на накнаде</t>
  </si>
  <si>
    <t>0822</t>
  </si>
  <si>
    <t>5113</t>
  </si>
  <si>
    <t>Фукц.код</t>
  </si>
  <si>
    <t>Функ.код</t>
  </si>
  <si>
    <t xml:space="preserve">                                                                              ОПШТИНА НОВО ГОРАЖДЕ</t>
  </si>
  <si>
    <t xml:space="preserve">                                                                                   РЕПУБЛИКА СРПСКА</t>
  </si>
  <si>
    <t xml:space="preserve">                                                                                БОСНА И ХЕРЦЕГОВИНА</t>
  </si>
  <si>
    <t>715300</t>
  </si>
  <si>
    <t>715311</t>
  </si>
  <si>
    <t xml:space="preserve">                                  Организациона јединица: Скупштина 0036-110</t>
  </si>
  <si>
    <t xml:space="preserve">                 ТУРИСТИЧКА ОРГАНИЗАЦИЈА ОПШТИНЕ НОВО ГОРАЖДЕ 0036-920</t>
  </si>
  <si>
    <t xml:space="preserve">                                                Центар за социјални рад 0036-300</t>
  </si>
  <si>
    <t>412953</t>
  </si>
  <si>
    <t xml:space="preserve">Нето плате </t>
  </si>
  <si>
    <t>722491</t>
  </si>
  <si>
    <r>
      <t xml:space="preserve">                                           </t>
    </r>
    <r>
      <rPr>
        <b/>
        <sz val="22"/>
        <rFont val="Times New Roman"/>
        <family val="1"/>
      </rPr>
      <t>ОРГАНИЗАЦИОНА КЛАСИФИКАЦИЈА</t>
    </r>
  </si>
  <si>
    <t>Расходи по основу исплате камата</t>
  </si>
  <si>
    <t>Расходи по основу адвокатских и др услуга</t>
  </si>
  <si>
    <t>Расходи по основу одталих доприноса</t>
  </si>
  <si>
    <t>728000</t>
  </si>
  <si>
    <t>787000</t>
  </si>
  <si>
    <t>Трансфери између различитих јединица  власти</t>
  </si>
  <si>
    <t>788000</t>
  </si>
  <si>
    <t>Трансфери унутар исте јединице власти</t>
  </si>
  <si>
    <t>Расходи за лична примања запослених</t>
  </si>
  <si>
    <t>418000</t>
  </si>
  <si>
    <t>Расходи финансирања , други финансијски трошкови и расходи трансакција размјене између или унутар јединица власти</t>
  </si>
  <si>
    <t>419000</t>
  </si>
  <si>
    <t>487000</t>
  </si>
  <si>
    <t>Трансфери између различитих јединица власти</t>
  </si>
  <si>
    <t>Трансфери унутар исте јединице власти власти</t>
  </si>
  <si>
    <t>488000</t>
  </si>
  <si>
    <t>880000</t>
  </si>
  <si>
    <t>II Примици за нефинансијску имовину из трансакција између или унутар јединица власти</t>
  </si>
  <si>
    <t>881000</t>
  </si>
  <si>
    <t>518000</t>
  </si>
  <si>
    <t>Издаци за улагања на туђим некретнинама,постројењима и опреми</t>
  </si>
  <si>
    <t>580000</t>
  </si>
  <si>
    <t>IV Издаци за нефинансијску имовину из трансакција између или унутар јединица власти</t>
  </si>
  <si>
    <t>581000</t>
  </si>
  <si>
    <t>IIi Издаци за нефинансијску имовину</t>
  </si>
  <si>
    <t>918000</t>
  </si>
  <si>
    <t>Примици од финансијске имовине из трансакција између или унутар јединица власти</t>
  </si>
  <si>
    <t>618000</t>
  </si>
  <si>
    <t>Издаци за финансијску имовину из трансакција између или унутар јединица власти</t>
  </si>
  <si>
    <t>II Примици од задуживања</t>
  </si>
  <si>
    <t xml:space="preserve"> Примици од задуживања</t>
  </si>
  <si>
    <t>928000</t>
  </si>
  <si>
    <t>Примици од задуживања из трансакција између или унутар јединица власти</t>
  </si>
  <si>
    <t>628000</t>
  </si>
  <si>
    <t>Издаци за отплату дугова из трансакција између или унутар јединица власти</t>
  </si>
  <si>
    <t>930000</t>
  </si>
  <si>
    <t>Остали примици</t>
  </si>
  <si>
    <t>I Остали примици</t>
  </si>
  <si>
    <t>931000</t>
  </si>
  <si>
    <t>938000</t>
  </si>
  <si>
    <t xml:space="preserve">Издаци за изградњу и прибављање објеката образовних инаучних институција -  Изградња Kултурно омладинског  центра </t>
  </si>
  <si>
    <t>Издаци за изградњу прибављање вањског освјетљења, тротоара и ограда</t>
  </si>
  <si>
    <t>Издаци за изградњу и прибављање водених путева</t>
  </si>
  <si>
    <t>Издаци за осталу нематеријалну произведену имовину  - Изградња регулизационог плана за проширење градског гробља</t>
  </si>
  <si>
    <t>Издаци за изградњу и прибављање осталих објеката- Санација локалне депоније</t>
  </si>
  <si>
    <t>Расходи за остале услуге и материјал за текуће поправке и одржавање осталих грађевинских објеката</t>
  </si>
  <si>
    <t>Издаци за осталу нематеријалну произведену имовину  - Израда планске документације за санацију и реконструкцију објекта Дистрибутивног центра</t>
  </si>
  <si>
    <t>Издаци за изградњу и прибављање стамбених објеката и јединица за посебне социјалне групе - Санација кровне конструкције куће за заједничко становање у улици Алексе Шантића број 2</t>
  </si>
  <si>
    <t>Издаци за инвестиционо одржавање,реконструкцију иадаптацијуосталих пословних објеката</t>
  </si>
  <si>
    <t>511117</t>
  </si>
  <si>
    <t>Расходи за остале услуге превоза ђака</t>
  </si>
  <si>
    <t xml:space="preserve">   План буџета за 2020</t>
  </si>
  <si>
    <t>Нацрт ребаланса плана буџета 01.01-31.12.20</t>
  </si>
  <si>
    <t>Остали примици из трансакција између или унутар јединица власти</t>
  </si>
  <si>
    <t>630000</t>
  </si>
  <si>
    <t>II Остали издаци</t>
  </si>
  <si>
    <t>Остали издаци</t>
  </si>
  <si>
    <t>638000</t>
  </si>
  <si>
    <t>Остали издаци из трансакција између или унутар јединица власти</t>
  </si>
  <si>
    <t>Ј.РАЗЛИКА У ФИНАНСИРАЊУ(Д+Ђ)</t>
  </si>
  <si>
    <t>728100</t>
  </si>
  <si>
    <t>728200</t>
  </si>
  <si>
    <t>787111</t>
  </si>
  <si>
    <t>787211</t>
  </si>
  <si>
    <t>787311</t>
  </si>
  <si>
    <t>787411</t>
  </si>
  <si>
    <t>787911</t>
  </si>
  <si>
    <t>788111</t>
  </si>
  <si>
    <t>881100</t>
  </si>
  <si>
    <t>881200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</si>
  <si>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</si>
  <si>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</si>
  <si>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411300</t>
  </si>
  <si>
    <t>Расходи за накнаду плата запослених за вријеме боловања,родитељског одсуства и осталих накнада плата</t>
  </si>
  <si>
    <t>411400</t>
  </si>
  <si>
    <t>Расходи за отпремнине и једнократне помоћи (бруто)</t>
  </si>
  <si>
    <t>Расходи по основу  негативних курсних разлика из пословних и инвестиционих активности</t>
  </si>
  <si>
    <t>Дознаке грађанима  које се исплаћују  из буџета  Републике,општина и градова</t>
  </si>
  <si>
    <t>Трансфери између и унутар јединица власти</t>
  </si>
  <si>
    <t>Примици од хартија од вриједности (изузев акција)</t>
  </si>
  <si>
    <t>Примици по основу орочених новчаних средстава</t>
  </si>
  <si>
    <t xml:space="preserve">Примици од финансијске имовине из трансакција са другим јединицама власти </t>
  </si>
  <si>
    <t xml:space="preserve">Примици од финансијске имовине из трансакција са другим другим буџетским корисницима исте јединице власти </t>
  </si>
  <si>
    <t>Издаци за хартије од вриједности(изузев акција)</t>
  </si>
  <si>
    <t>611500</t>
  </si>
  <si>
    <t>Издаци по основу орочавања новчаних средстава</t>
  </si>
  <si>
    <t>НЕТО ЗАДУЖИВАЊЕ</t>
  </si>
  <si>
    <t>Примици од издавања хартија од вриједноси(изузев акција)</t>
  </si>
  <si>
    <t>Примици од узетих зајмова</t>
  </si>
  <si>
    <t>921200</t>
  </si>
  <si>
    <t>928100</t>
  </si>
  <si>
    <t>Примици од задуживања код других јединица власти</t>
  </si>
  <si>
    <t>928200</t>
  </si>
  <si>
    <t>Примици од задуживања код других буџетских корисника исте јединице власти</t>
  </si>
  <si>
    <t>Порез на непокретности</t>
  </si>
  <si>
    <t xml:space="preserve">Порез  на промет производа </t>
  </si>
  <si>
    <t>715112</t>
  </si>
  <si>
    <t>715113</t>
  </si>
  <si>
    <t>Oпшти порез на промет по нижој стопи</t>
  </si>
  <si>
    <t>Општи порез на промет на деривате нафте</t>
  </si>
  <si>
    <t>715114</t>
  </si>
  <si>
    <t>715115</t>
  </si>
  <si>
    <t>Општи порез на промет алкохолних пића</t>
  </si>
  <si>
    <t>Општи порез на промет на дуванске прерађевине</t>
  </si>
  <si>
    <t>715116</t>
  </si>
  <si>
    <t>Општи порез на промет кафе</t>
  </si>
  <si>
    <t>715117</t>
  </si>
  <si>
    <t>Општи порез на промет лож уља</t>
  </si>
  <si>
    <t>Посебан порез за редовно одвијање жељезничког саобраћаја</t>
  </si>
  <si>
    <t>719112</t>
  </si>
  <si>
    <t>719113</t>
  </si>
  <si>
    <t>Порез на приходе од одређивања игара на срећу и забавних игара</t>
  </si>
  <si>
    <t>Порез на добитке од игара на срећу</t>
  </si>
  <si>
    <t>Накнада за коришћење природних ресурса у сврху производње електричне енергије- Хе Вишеград</t>
  </si>
  <si>
    <t>723121</t>
  </si>
  <si>
    <t>Новчане казне изречене у прекршајном поступку</t>
  </si>
  <si>
    <t>Нацрт  ребаланса плана буџета 01.01-31.12.2020</t>
  </si>
  <si>
    <t>Нацрт ребаланса плана 01.01-31.12.2020</t>
  </si>
  <si>
    <t xml:space="preserve">                                                   НАЦРТ РЕБАЛАНСА ПЛАНА БУЏЕТА ЗА ПЕРИОД 01.01-31.12.2020 ГОДИНУ</t>
  </si>
  <si>
    <t>Расходи за материјал за потреба комуналних служби</t>
  </si>
  <si>
    <t>Издаци за изградњу и прибављање спортско-рекреативних објеката</t>
  </si>
  <si>
    <t>Издаци за изградњу и прибављање плиновода, водовода, канализација</t>
  </si>
  <si>
    <t>Издаци за изградњу комуникаципних и електричних водова</t>
  </si>
  <si>
    <t>Издаци за исплату главнице по хартијама од вриједности(изузев акција)</t>
  </si>
  <si>
    <t>Издаци за отплату дугова према другим јединицама власти</t>
  </si>
  <si>
    <t>Издаци за отплату дугова према другим буџетским корисницима исте јединице власти</t>
  </si>
  <si>
    <t>ОСТАЛИ НЕТО ПРИМИЦИ</t>
  </si>
  <si>
    <t>Примици по основу пореза на додатну вриједност</t>
  </si>
  <si>
    <t>Примици по основу депозита и кауција</t>
  </si>
  <si>
    <t>Примици по основу аванса</t>
  </si>
  <si>
    <t>Остали примици из трансакција са другим јединицама власти</t>
  </si>
  <si>
    <t>Остали примици из трансакција са другим буџетским корисницима исте јединице власти</t>
  </si>
  <si>
    <t>Издаци по основу пореза на додатну вриједност</t>
  </si>
  <si>
    <t>Издаци по основу депозита и кауција</t>
  </si>
  <si>
    <t>Издаци по основу аванса</t>
  </si>
  <si>
    <t>Остали издаци из трансакција са другим јединицама власти</t>
  </si>
  <si>
    <t>Остали издаци из трансакција са другим буџетским корисницима исте јединице власти</t>
  </si>
  <si>
    <t xml:space="preserve"> Примици за нефинансијску имовину из трансакција између или унутар јединица власти</t>
  </si>
  <si>
    <t xml:space="preserve"> Издаци за нефинансијску имовину из трансакција између или унутар јединица власти</t>
  </si>
  <si>
    <t>618100</t>
  </si>
  <si>
    <t>Издаци за финансијску имовину из трансакција са другим јединицама власти</t>
  </si>
  <si>
    <t>618200</t>
  </si>
  <si>
    <t>Издаци за финансијску имовину из трансакција са другим буџетским корисницума исте јединице власти</t>
  </si>
  <si>
    <t>419111</t>
  </si>
  <si>
    <t>Расходи по основу исплате главнице дуга по судским рјешењима</t>
  </si>
  <si>
    <t>419112</t>
  </si>
  <si>
    <t>419113</t>
  </si>
  <si>
    <t xml:space="preserve">                                                                                                  Ново Горажде,октобар 2020.године</t>
  </si>
  <si>
    <t xml:space="preserve"> План буџета за 2020</t>
  </si>
  <si>
    <t>План буџета за 2020</t>
  </si>
  <si>
    <t xml:space="preserve"> План буџета за 2020 годину</t>
  </si>
  <si>
    <t>Издаци за набавку опреме за цивилну заштиту</t>
  </si>
  <si>
    <t>Расходи по основу исплате адвокатских и правних услуга по судским рјешењима</t>
  </si>
  <si>
    <t>419119</t>
  </si>
  <si>
    <t>419</t>
  </si>
  <si>
    <t>41126</t>
  </si>
  <si>
    <t>Расходи по основу дневница за службена путовања</t>
  </si>
  <si>
    <t>411261</t>
  </si>
  <si>
    <t>Расходи по основу дневница за службена путовања у земљи(нето)</t>
  </si>
  <si>
    <t>411262</t>
  </si>
  <si>
    <t>Расходи по основу дневница за службена путовања у иностранству(нето)</t>
  </si>
  <si>
    <t xml:space="preserve">Издаци за прибављање земљишта </t>
  </si>
  <si>
    <t xml:space="preserve">Издаци за изградњу прибављање путева и аутопутева </t>
  </si>
  <si>
    <t xml:space="preserve">Издаци за изградњу и прибављање осталих пословних објеката </t>
  </si>
  <si>
    <t xml:space="preserve"> </t>
  </si>
  <si>
    <t>0320</t>
  </si>
  <si>
    <t>631000</t>
  </si>
  <si>
    <t>415215</t>
  </si>
  <si>
    <t xml:space="preserve">                      БУЏЕТ ОПШТИНЕ НОВО ГОРАЖДЕ-ФИНАНСИРАЊЕ</t>
  </si>
  <si>
    <t xml:space="preserve">                                      ОСТАЛА БУЏЕТСКА ПОТРОШЊА 0036-190</t>
  </si>
  <si>
    <t xml:space="preserve">                        НАРОДНА БИБЛИОТЕКА БОЖИДАР ГОРАЖДАНИН 0818-063</t>
  </si>
  <si>
    <t>Column72</t>
  </si>
  <si>
    <t>Извршни и законодавни органи,</t>
  </si>
  <si>
    <t>0112</t>
  </si>
  <si>
    <t>Финансијски и фискални послови</t>
  </si>
  <si>
    <t>ОДБРАНА</t>
  </si>
  <si>
    <t>ЈАВНИ РЕД И СИГУРНОСТ</t>
  </si>
  <si>
    <t>ЕКОНОМСКИ ПОСЛОВИ</t>
  </si>
  <si>
    <t>ЗАШТИТА ЧОВЈЕКОВЕ ОКОЛИНЕ</t>
  </si>
  <si>
    <t>ОПШТЕ И ЈАВНЕ УСЛУГЕ</t>
  </si>
  <si>
    <t>СТАМБЕНИ И ЗАЈЕДНИЧКИ ПОСЛОВИ</t>
  </si>
  <si>
    <t>ЗДРАВСТВО</t>
  </si>
  <si>
    <t>РЕКРЕАЦИЈА,КУЛТУРА И РЕЛИГИЈА</t>
  </si>
  <si>
    <t>ОБРАЗОВАЊЕ</t>
  </si>
  <si>
    <t>СОЦИЈАЛНА ЗАШТИТА</t>
  </si>
  <si>
    <t>101</t>
  </si>
  <si>
    <t>Болест и хендикепираност</t>
  </si>
  <si>
    <t>102</t>
  </si>
  <si>
    <t>Старост</t>
  </si>
  <si>
    <t>103</t>
  </si>
  <si>
    <t>Насљедници</t>
  </si>
  <si>
    <t>104</t>
  </si>
  <si>
    <t>Породица и дјеца</t>
  </si>
  <si>
    <t>105</t>
  </si>
  <si>
    <t>Незапосленост</t>
  </si>
  <si>
    <t>106</t>
  </si>
  <si>
    <t>Становање</t>
  </si>
  <si>
    <t>107</t>
  </si>
  <si>
    <t>Социјално искључење н.к.</t>
  </si>
  <si>
    <t>108</t>
  </si>
  <si>
    <t>ИиР Социјална заштита</t>
  </si>
  <si>
    <t>109</t>
  </si>
  <si>
    <t>Социјална заштита н.к.</t>
  </si>
  <si>
    <t>1012</t>
  </si>
  <si>
    <t>Хендикепираност</t>
  </si>
  <si>
    <t>1011</t>
  </si>
  <si>
    <t xml:space="preserve">Болест </t>
  </si>
  <si>
    <t>1020</t>
  </si>
  <si>
    <t>1040</t>
  </si>
  <si>
    <t>1050</t>
  </si>
  <si>
    <t>1060</t>
  </si>
  <si>
    <t>0922</t>
  </si>
  <si>
    <t>Више средње образовање(3)</t>
  </si>
  <si>
    <t>0960</t>
  </si>
  <si>
    <t>Помоћне услуге образовању(2)</t>
  </si>
  <si>
    <t>Услуге спорта и рекреације</t>
  </si>
  <si>
    <t>Услуге културе</t>
  </si>
  <si>
    <t>Буџет Општине Ново Горажде за 2020 г.Функц. класиф. расхода и нето издатака за неф. имовину</t>
  </si>
  <si>
    <t>Религијске и друге заједничке услуге(2) и (4)</t>
  </si>
  <si>
    <t>Опште медицинске услуге</t>
  </si>
  <si>
    <t>Улична расвјета</t>
  </si>
  <si>
    <t>Управљање отпадом</t>
  </si>
  <si>
    <t>0474</t>
  </si>
  <si>
    <t>Вишенамјенски пројекти развој</t>
  </si>
  <si>
    <t>Услуге противпожарне заштите</t>
  </si>
  <si>
    <t>Транцакције везане за јавни дуг</t>
  </si>
  <si>
    <t>Опште јавне услуге н.к.(избори)</t>
  </si>
  <si>
    <t>0620</t>
  </si>
  <si>
    <t>Развој заједнице</t>
  </si>
  <si>
    <t>487</t>
  </si>
  <si>
    <t>Трансфери између различитих нивоа власти</t>
  </si>
  <si>
    <t>ЗУ</t>
  </si>
  <si>
    <t>ИУ</t>
  </si>
  <si>
    <t>Табела 2.</t>
  </si>
  <si>
    <t>Функц.код</t>
  </si>
  <si>
    <t>Текућа година</t>
  </si>
  <si>
    <t>Претходна година</t>
  </si>
  <si>
    <t>Фонд 01</t>
  </si>
  <si>
    <t>Фонд 02</t>
  </si>
  <si>
    <t>Фонд 03</t>
  </si>
  <si>
    <t>Фонд 04</t>
  </si>
  <si>
    <t>Фонд 05</t>
  </si>
  <si>
    <t>УКУПНО(3+4+5+6+7)</t>
  </si>
  <si>
    <t>Проценат (8/9)*100</t>
  </si>
  <si>
    <t>УКУПНО(1+2)</t>
  </si>
  <si>
    <t>Доприноси за социјално осигурање</t>
  </si>
  <si>
    <t>Порези на имовину</t>
  </si>
  <si>
    <t>Остали непорески приходи</t>
  </si>
  <si>
    <t>1</t>
  </si>
  <si>
    <t>Број конта</t>
  </si>
  <si>
    <t>О П И С</t>
  </si>
  <si>
    <t>ТОТАЛ</t>
  </si>
  <si>
    <t>Непорески приходи</t>
  </si>
  <si>
    <t>I - РАСХОДИ  ПО  ЕКОНОМСКИМ КАТЕГОРИЈАМА</t>
  </si>
  <si>
    <t>Буџетска резерва</t>
  </si>
  <si>
    <t>УКУПНО</t>
  </si>
  <si>
    <t>Скупштина</t>
  </si>
  <si>
    <t>Центар за социјални рад</t>
  </si>
  <si>
    <t>Нацрт буџета за 2009</t>
  </si>
  <si>
    <t>Нето плате функ.и запослених Скупштине</t>
  </si>
  <si>
    <t>Остали порески приходи</t>
  </si>
  <si>
    <t>Индиректни порези дозначени од УИО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</si>
  <si>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</si>
  <si>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</si>
  <si>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Грантови</t>
  </si>
  <si>
    <t>4111</t>
  </si>
  <si>
    <t>Расходи за лична примања</t>
  </si>
  <si>
    <t>Расходи за бруто плате</t>
  </si>
  <si>
    <t>4112</t>
  </si>
  <si>
    <t>41129</t>
  </si>
  <si>
    <t>Расходи за порезе и доприносе за накнаде</t>
  </si>
  <si>
    <t>412</t>
  </si>
  <si>
    <t>Расходи по основу коришћења роба и услуга</t>
  </si>
  <si>
    <t>Расходи по основу путовања и смјештаја</t>
  </si>
  <si>
    <t>4126</t>
  </si>
  <si>
    <t>41221</t>
  </si>
  <si>
    <t>41222</t>
  </si>
  <si>
    <t>Расходи за комуналне услуге</t>
  </si>
  <si>
    <t>4123</t>
  </si>
  <si>
    <t>Расходи за режијски материјал</t>
  </si>
  <si>
    <t>41263</t>
  </si>
  <si>
    <t>Расходи по основу утрошка горива</t>
  </si>
  <si>
    <t>4125</t>
  </si>
  <si>
    <t>4127</t>
  </si>
  <si>
    <t>Расходи за стручне услуге</t>
  </si>
  <si>
    <t>41271</t>
  </si>
  <si>
    <t>Расходи за услуге финансијског посредовања</t>
  </si>
  <si>
    <t>411111</t>
  </si>
  <si>
    <t>Расходи за основну плату</t>
  </si>
  <si>
    <t>411191</t>
  </si>
  <si>
    <t>Расходи за порезе на плату</t>
  </si>
  <si>
    <t>41119</t>
  </si>
  <si>
    <t>Расходи за бруто накнаде трошкова и осталих личних примања запослених</t>
  </si>
  <si>
    <t>411211</t>
  </si>
  <si>
    <t>Расходи за накнаде за превоз на посао и са посла</t>
  </si>
  <si>
    <t>411221</t>
  </si>
  <si>
    <t>Расходи за накнаде за топли оброк</t>
  </si>
  <si>
    <t>411222</t>
  </si>
  <si>
    <t>Расходи за регрес за годишњи одмор</t>
  </si>
  <si>
    <t>Расходи за јубиларне награде</t>
  </si>
  <si>
    <t>Расходи за новчане помоћи у случају смрти члана уже породице</t>
  </si>
  <si>
    <t>Расходи по основу коришћења добара и услуга</t>
  </si>
  <si>
    <t>412613</t>
  </si>
  <si>
    <t>Расходи по основу јавног превоза на службеним путовањима у земљи</t>
  </si>
  <si>
    <t>41261</t>
  </si>
  <si>
    <t>Расходи по основу путовања и смјештаја у земљи</t>
  </si>
  <si>
    <t>412614</t>
  </si>
  <si>
    <t>Расходи по основу превоза личним возилима на службеним путовањима у земљи</t>
  </si>
  <si>
    <t>412612</t>
  </si>
  <si>
    <t>Расходи по основу смјештаја и хране на службеним путовањима у земљи</t>
  </si>
  <si>
    <t>412619</t>
  </si>
  <si>
    <t>Остали расходи по основу службених путовања у земљи</t>
  </si>
  <si>
    <t>41262</t>
  </si>
  <si>
    <t>Расходи по основу путовања и смештаја у иностранству</t>
  </si>
  <si>
    <t>412622</t>
  </si>
  <si>
    <t>Расходи по основу смјештаја и хране на службеним путовањима у иностранству</t>
  </si>
  <si>
    <t>412629</t>
  </si>
  <si>
    <t>Остали расходи по основу службених путовања у инострансву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</si>
  <si>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</si>
  <si>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</si>
  <si>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</si>
  <si>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</si>
  <si>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412214</t>
  </si>
  <si>
    <t>412215</t>
  </si>
  <si>
    <t>Расходи по основу утрошка дрвета</t>
  </si>
  <si>
    <t>412221</t>
  </si>
  <si>
    <t>Расходи за услуге водовода и канализације</t>
  </si>
  <si>
    <t>412224</t>
  </si>
  <si>
    <t>Расходи за услуге одржавања чистоће</t>
  </si>
  <si>
    <t>412229</t>
  </si>
  <si>
    <t>Расходи за остале комуналне таксе и услуге</t>
  </si>
  <si>
    <t>41223</t>
  </si>
  <si>
    <t>Расходи за комуникационе услуге</t>
  </si>
  <si>
    <t>412231</t>
  </si>
  <si>
    <t>Расходи за услуге коришћења фиксног телефона</t>
  </si>
  <si>
    <t>412232</t>
  </si>
  <si>
    <t xml:space="preserve">Расходи за услуге коришћења мобилног телефона </t>
  </si>
  <si>
    <t>41231</t>
  </si>
  <si>
    <t>Расходи за канцеларијски материјал</t>
  </si>
  <si>
    <t>412312</t>
  </si>
  <si>
    <t>Расходи за обрасце и папир</t>
  </si>
  <si>
    <t>412311</t>
  </si>
  <si>
    <t>Расходи за компјутерски материјал</t>
  </si>
  <si>
    <t>412314</t>
  </si>
  <si>
    <t>Расходи за канцеларијска помагала</t>
  </si>
  <si>
    <t>41233</t>
  </si>
  <si>
    <t>412333</t>
  </si>
  <si>
    <t>Расходи за стручне часописе</t>
  </si>
  <si>
    <t>412319</t>
  </si>
  <si>
    <t>Расходи за остали канцеларијски материјал</t>
  </si>
  <si>
    <t>41232</t>
  </si>
  <si>
    <t>Расходи за материјал за одржавање чистоће</t>
  </si>
  <si>
    <t>Расходи за стручну литературу,часописе и дневну штаму</t>
  </si>
  <si>
    <t>41239</t>
  </si>
  <si>
    <t>Расходи за остали режијски материјал</t>
  </si>
  <si>
    <t>412399</t>
  </si>
  <si>
    <t>412322</t>
  </si>
  <si>
    <t>Расходи за помагала за одржавање чистоће</t>
  </si>
  <si>
    <t>4124</t>
  </si>
  <si>
    <t>Расходи за материјал за посебне намјене</t>
  </si>
  <si>
    <t>41249</t>
  </si>
  <si>
    <t>Расходи за остали материјал за посебне намјене</t>
  </si>
  <si>
    <t>412499</t>
  </si>
  <si>
    <t>Примици од продаје сталне имовине намијењене продаји и обустављених пословања</t>
  </si>
  <si>
    <t>41111</t>
  </si>
  <si>
    <t>Расходи за основну плату(нето)</t>
  </si>
  <si>
    <t>Расходи за порезе и доприносе на плату</t>
  </si>
  <si>
    <t>411192</t>
  </si>
  <si>
    <t>Расходи за доприносе за пензијско и инвалидско осигурање</t>
  </si>
  <si>
    <t>411195</t>
  </si>
  <si>
    <t>Расходи за доприносе за здравствено осигурање</t>
  </si>
  <si>
    <t>411197</t>
  </si>
  <si>
    <t>Расходи за доприносе за осигурање од незапослености</t>
  </si>
  <si>
    <t>411198</t>
  </si>
  <si>
    <t>Расходи за доприносе за дјечију заштиту</t>
  </si>
  <si>
    <t>Расходи по основу утрошка бензина</t>
  </si>
  <si>
    <t>412631</t>
  </si>
  <si>
    <t>412632</t>
  </si>
  <si>
    <t>Расходи по основу утрошка нафте и нафтних деривата</t>
  </si>
  <si>
    <t>412639</t>
  </si>
  <si>
    <t>Остали расходи по основу утрошка горива</t>
  </si>
  <si>
    <t>41224</t>
  </si>
  <si>
    <t>Расходи за услуге превоза</t>
  </si>
  <si>
    <t>412241</t>
  </si>
  <si>
    <t>Расходи за услуге превоза робе</t>
  </si>
  <si>
    <t>412249</t>
  </si>
  <si>
    <t>41211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</si>
  <si>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</si>
  <si>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</si>
  <si>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</si>
  <si>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41251</t>
  </si>
  <si>
    <t>Расходи за текуће одржавање зграда</t>
  </si>
  <si>
    <t xml:space="preserve">Расходи за текуће одржавање </t>
  </si>
  <si>
    <t>412518</t>
  </si>
  <si>
    <t>Расходи за остале услуге и материјал за текуће одржавање зграда</t>
  </si>
  <si>
    <t>41252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</si>
  <si>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</si>
  <si>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</si>
  <si>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</si>
  <si>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412529</t>
  </si>
  <si>
    <t>41253</t>
  </si>
  <si>
    <t>Расходи за текуће одржавање опреме</t>
  </si>
  <si>
    <t>412539</t>
  </si>
  <si>
    <t>Расходи за остале услуге и материјал за текуће поправке и одржавање опреме</t>
  </si>
  <si>
    <t>412531</t>
  </si>
  <si>
    <t>Расходи за текуће одржавање превозних средстава</t>
  </si>
  <si>
    <t>412712</t>
  </si>
  <si>
    <t>Расходи за услуге платног промета - банке</t>
  </si>
  <si>
    <t>41272</t>
  </si>
  <si>
    <t>Расходи за услуге осигурања</t>
  </si>
  <si>
    <t>412721</t>
  </si>
  <si>
    <t>Расходи за осигурање возила</t>
  </si>
  <si>
    <t>412725</t>
  </si>
  <si>
    <t>Расходи за осигурање запослених</t>
  </si>
  <si>
    <t>41273</t>
  </si>
  <si>
    <t>Расходи за услуге информисања и медија</t>
  </si>
  <si>
    <t>412735</t>
  </si>
  <si>
    <t>Расходи за услуге рекламе и пропаганде и односа са јавношћу</t>
  </si>
  <si>
    <t>412731</t>
  </si>
  <si>
    <t>Расходи за услуге штампања,графичке обраде,копирања,увезивања и сл.</t>
  </si>
  <si>
    <t>41277</t>
  </si>
  <si>
    <t>Расходи за компјутерске услуге</t>
  </si>
  <si>
    <t>412779</t>
  </si>
  <si>
    <t>Расходи за остале компјутерске услуге</t>
  </si>
  <si>
    <t>41279</t>
  </si>
  <si>
    <t>Расходи за остале стручне услуге</t>
  </si>
  <si>
    <t>412791</t>
  </si>
  <si>
    <t>Расходи за образовне и едукативне услуге</t>
  </si>
  <si>
    <t>412799</t>
  </si>
  <si>
    <t>41292</t>
  </si>
  <si>
    <t>Расходи за стручно усавршавање запослених</t>
  </si>
  <si>
    <t>412921</t>
  </si>
  <si>
    <t>Расходи по основу уплата за стручне испите за запослене</t>
  </si>
  <si>
    <t>412929</t>
  </si>
  <si>
    <t>Остали расходи за стручно усавршавање запослених</t>
  </si>
  <si>
    <t>41294</t>
  </si>
  <si>
    <t>Расходи по основу репрезентације</t>
  </si>
  <si>
    <t>412941</t>
  </si>
  <si>
    <t>412942</t>
  </si>
  <si>
    <t>Расходи по основу репрезентације у иностранству</t>
  </si>
  <si>
    <t>Расходи по судским рјешењима</t>
  </si>
  <si>
    <t>412959</t>
  </si>
  <si>
    <t>Остали расходи по судским рјешењима</t>
  </si>
  <si>
    <t>412952</t>
  </si>
  <si>
    <t>Расходи по основу исплате камате по судским рјешењима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</si>
  <si>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</si>
  <si>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</si>
  <si>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</si>
  <si>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</si>
  <si>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</si>
  <si>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енергије на јавним површинама</t>
  </si>
  <si>
    <t>511</t>
  </si>
  <si>
    <t>Издаци за произведену сталну имовину</t>
  </si>
  <si>
    <t>51113</t>
  </si>
  <si>
    <t>Издаци за изградњу и прибављање саобраћајних објеката</t>
  </si>
  <si>
    <t>511134</t>
  </si>
  <si>
    <t>511131</t>
  </si>
  <si>
    <t>511133</t>
  </si>
  <si>
    <t>Издаци за изградњу и прибављање тунела и мостова</t>
  </si>
  <si>
    <t>51311</t>
  </si>
  <si>
    <t>Издаци за прибављање земљишта</t>
  </si>
  <si>
    <t>Издаци за набавку канцеларијског намјештаја</t>
  </si>
  <si>
    <t>Издаци за набавку рачунарске опреме</t>
  </si>
  <si>
    <t>Издаци за набавку канцеларијских машина</t>
  </si>
  <si>
    <t>Издаци за набавку комуникационе опреме</t>
  </si>
  <si>
    <t>Издаци за набавку телефонске опреме</t>
  </si>
  <si>
    <t>41</t>
  </si>
  <si>
    <t>Расходи за накнаде за превоз са посла и на посао</t>
  </si>
  <si>
    <t>Расходи за основну плату (нето)</t>
  </si>
  <si>
    <t xml:space="preserve">Расходи за основну плату </t>
  </si>
  <si>
    <t>41611</t>
  </si>
  <si>
    <t>Текуће дознаке корисницима социјалне заштите које се исплаћују од стране установа социјалне заштите</t>
  </si>
  <si>
    <t>416121</t>
  </si>
  <si>
    <t>Текуће инвалиднине</t>
  </si>
  <si>
    <t>416127</t>
  </si>
  <si>
    <t>Текуће помоћи пензионерима и незапосленим лицима</t>
  </si>
  <si>
    <t>416123</t>
  </si>
  <si>
    <t>Текуће помоћи избјеглим и расељеним лицима</t>
  </si>
  <si>
    <t>41521</t>
  </si>
  <si>
    <t>Текући грантови непрофитним субјектима у земљи</t>
  </si>
  <si>
    <t>Текући грантови политичким организацијама и удружењима</t>
  </si>
  <si>
    <t>415213</t>
  </si>
  <si>
    <t>415217</t>
  </si>
  <si>
    <t>Остали капитални грантови у земљи</t>
  </si>
  <si>
    <t>412935</t>
  </si>
  <si>
    <t>4129</t>
  </si>
  <si>
    <t>Расходи за текуће одржавање</t>
  </si>
  <si>
    <t>416124</t>
  </si>
  <si>
    <t>Остали текући грантови у земљи</t>
  </si>
  <si>
    <t>415222</t>
  </si>
  <si>
    <t>Текући грантови јавним нефинансијским субјектима-Комунално</t>
  </si>
  <si>
    <t>415212</t>
  </si>
  <si>
    <t>Текући грантови  организацијама и удружењима у области образовања,науке и културе-основно и средње образовање</t>
  </si>
  <si>
    <t>415216</t>
  </si>
  <si>
    <t>Текући грантови спортским и омладинским организацијама и удружењима</t>
  </si>
  <si>
    <t>Текући грантови организацијама и удружењима за афирмацију породице и заштиту права жена,дјеце,избјеглих и расељених лица,бораца и особа са инвалидитетом-Борачка организација</t>
  </si>
  <si>
    <t>Остали текући грантови непрофитним субјектима у земљи-удружења грађана</t>
  </si>
  <si>
    <t>Остали текући грантови непрофитним субјектима у земљи-удружење пензионера</t>
  </si>
  <si>
    <t>Остали непоменути расходи</t>
  </si>
  <si>
    <t>412223</t>
  </si>
  <si>
    <t>Расходи за зимницу</t>
  </si>
  <si>
    <t>Расходи за остале услуге и материјал за текуће поправке и одржавање опреме-услуге</t>
  </si>
  <si>
    <t>Расходи за текуће одржавање превозних средстава-услуге</t>
  </si>
  <si>
    <t>41299</t>
  </si>
  <si>
    <t>412999</t>
  </si>
  <si>
    <t>413341</t>
  </si>
  <si>
    <t>Расходи по основу камата на зајмове примљене од банака</t>
  </si>
  <si>
    <t>Издаци за отплату главнице зајмова примљених од банака</t>
  </si>
  <si>
    <t>Издаци за отплату главнице примљених зајмова у земљи</t>
  </si>
  <si>
    <t>Расходи за огрев</t>
  </si>
  <si>
    <t>411223</t>
  </si>
  <si>
    <t>411224</t>
  </si>
  <si>
    <t>Издаци за зајмове дате привредним друштвима</t>
  </si>
  <si>
    <t>Грантови у земљи</t>
  </si>
  <si>
    <t>4161</t>
  </si>
  <si>
    <t xml:space="preserve"> Дознаке грађанима које се исплаћују из буџета Републике,општина и градова</t>
  </si>
  <si>
    <t>412937</t>
  </si>
  <si>
    <t>Расходи за бруто накнаде по уговору о дјелу</t>
  </si>
  <si>
    <t>Расходи по основу утрошка енергије,комуналних,комуникационих и транспортних услуга</t>
  </si>
  <si>
    <t>4128</t>
  </si>
  <si>
    <t>412713</t>
  </si>
  <si>
    <t>Расходи за услуге конверзије</t>
  </si>
  <si>
    <t>412753</t>
  </si>
  <si>
    <t>Расходи за услуге превођења</t>
  </si>
  <si>
    <t>412922</t>
  </si>
  <si>
    <t>Расходи по основу котизација за семинаре</t>
  </si>
  <si>
    <t>412991</t>
  </si>
  <si>
    <t>Расходи за израду медаља,плакета и сл.</t>
  </si>
  <si>
    <t>Расходи за услуге одржавања јавних површина и заштите животне средине</t>
  </si>
  <si>
    <t>Расходи по основу камата на примљене зајмове у земљи</t>
  </si>
  <si>
    <t>5131</t>
  </si>
  <si>
    <t>4133</t>
  </si>
  <si>
    <t>Издаци за нефинансијску имовину</t>
  </si>
  <si>
    <t>I - РАСХОДИ ПО ЕКОНОМСКИМ КАТЕГОРИЈАМА</t>
  </si>
  <si>
    <t>Издаци за инвестиционо одржавање,реконструкцију и адаптацијусаобраћајних објеката</t>
  </si>
  <si>
    <t>Издаци за набавку канцел.аријске опреме,алата и инвентара</t>
  </si>
  <si>
    <t xml:space="preserve">  </t>
  </si>
  <si>
    <t>Текући грантови хуманитарним организацијама и удружењима-црвени крст</t>
  </si>
  <si>
    <t>Column1</t>
  </si>
  <si>
    <t>Column2</t>
  </si>
  <si>
    <t>Column3</t>
  </si>
  <si>
    <t>Капитални грантови непрофитним субјектима у земљи</t>
  </si>
  <si>
    <t>416126</t>
  </si>
  <si>
    <t>Текуће помоћи породици, дјеци и младима</t>
  </si>
  <si>
    <t>416128</t>
  </si>
  <si>
    <t>Текуће помоћи градјанима у натури из буџета Републике,општина и градова</t>
  </si>
  <si>
    <t>416129</t>
  </si>
  <si>
    <t>Остале текуће дознаке грађанима које се исплаћују из буџета Републике, општина и градова</t>
  </si>
  <si>
    <t>Расходи за бруто накнаде скупштинским посланицима и oдборницима</t>
  </si>
  <si>
    <t>Расходи  за услуге дератизације</t>
  </si>
  <si>
    <t>412234</t>
  </si>
  <si>
    <t>Расходи за поштанске услуге</t>
  </si>
  <si>
    <t>412239</t>
  </si>
  <si>
    <t>Расходи за остале комуникационе услуге</t>
  </si>
  <si>
    <t>412313</t>
  </si>
  <si>
    <t>Расходи за регистраторе, фасцикле и омоте</t>
  </si>
  <si>
    <t>412321</t>
  </si>
  <si>
    <t>Расходи за хемијски материјал за одржавање чистоће</t>
  </si>
  <si>
    <t>412329</t>
  </si>
  <si>
    <t>Расходи за остали материјал за одржавање чистоће</t>
  </si>
  <si>
    <t>412331</t>
  </si>
  <si>
    <t>Расходи за дневну штампу</t>
  </si>
  <si>
    <t>412332</t>
  </si>
  <si>
    <t>Расходи за службена гласила</t>
  </si>
  <si>
    <t>412334</t>
  </si>
  <si>
    <t>Расходи за књиге</t>
  </si>
  <si>
    <t>Расходи за биљке</t>
  </si>
  <si>
    <t>Расходи за материјал за потребе полиције</t>
  </si>
  <si>
    <t>Расходи за материјал за потребе цивилне заштите</t>
  </si>
  <si>
    <t>Расходи за остали специјални материјал</t>
  </si>
  <si>
    <t>412532</t>
  </si>
  <si>
    <t>Расходи за текуће одржавање канцеларијске опреме</t>
  </si>
  <si>
    <t>412533</t>
  </si>
  <si>
    <t>412732</t>
  </si>
  <si>
    <t>Расходи за услуге објављивања тендера, огласа и информативних текстова</t>
  </si>
  <si>
    <t>41275</t>
  </si>
  <si>
    <t>Расходи за правне и административне услуге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</si>
  <si>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</si>
  <si>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</si>
  <si>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</si>
  <si>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</si>
  <si>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412771</t>
  </si>
  <si>
    <t>Расходи за услуге одржавања рачунарских програма</t>
  </si>
  <si>
    <t>412772</t>
  </si>
  <si>
    <t>Расходи за услуге одржавања рачунара и биро опреме</t>
  </si>
  <si>
    <t>412773</t>
  </si>
  <si>
    <t>Расходи за трошкове одржавања лиценци</t>
  </si>
  <si>
    <t>41293</t>
  </si>
  <si>
    <t>Расходи за бруто накнаде за рад ван радног односа</t>
  </si>
  <si>
    <t>412933</t>
  </si>
  <si>
    <t>Расходи за бруто накнаде члановима управних и надзорних одбора</t>
  </si>
  <si>
    <t>412934</t>
  </si>
  <si>
    <t>412938</t>
  </si>
  <si>
    <t>Расходи за бруто накнаде за привремене и повремене послове</t>
  </si>
  <si>
    <t>412943</t>
  </si>
  <si>
    <t>Расходи по основу организације пријема, манифестација и сл.</t>
  </si>
  <si>
    <t>41296</t>
  </si>
  <si>
    <t>Расходи по основу поврата и прекњижавања пореза и доприноса</t>
  </si>
  <si>
    <t>412961</t>
  </si>
  <si>
    <t>Расходи по основу поврата пореза и доприноса</t>
  </si>
  <si>
    <t>412992</t>
  </si>
  <si>
    <t>Расходи по основу чланарина</t>
  </si>
  <si>
    <t>51111</t>
  </si>
  <si>
    <t xml:space="preserve">Издаци за изградњу и прибављање стамбених објеката и јединица </t>
  </si>
  <si>
    <t>511112</t>
  </si>
  <si>
    <t>51119</t>
  </si>
  <si>
    <t>Издаци за изградњу и прибављање осталих објеката</t>
  </si>
  <si>
    <t>511191</t>
  </si>
  <si>
    <t>511192</t>
  </si>
  <si>
    <t>511197</t>
  </si>
  <si>
    <t>Column6</t>
  </si>
  <si>
    <t>Издаци за набавку опреме за намјештај образовних, научних и културних установа</t>
  </si>
  <si>
    <t>Издаци за набавку опреме за образовање, науку, културу и спорт</t>
  </si>
  <si>
    <t>412514</t>
  </si>
  <si>
    <t>Расходи за молерске радове</t>
  </si>
  <si>
    <t>412722</t>
  </si>
  <si>
    <t>Расходи за трошкове регистрације возила</t>
  </si>
  <si>
    <t>Расходи за помоћ у случају елементарних непогода или пожара</t>
  </si>
  <si>
    <t>412212</t>
  </si>
  <si>
    <t>Расходи за  централно гријање</t>
  </si>
  <si>
    <t>Расходи за материјал за спортске и рекреативне активности</t>
  </si>
  <si>
    <t>Више-мање</t>
  </si>
  <si>
    <t>Постотак</t>
  </si>
  <si>
    <t>Постотак 5/3</t>
  </si>
  <si>
    <t>Постотак 6/4</t>
  </si>
  <si>
    <t>411112</t>
  </si>
  <si>
    <t>Расходи за основну плату-порез на доходак</t>
  </si>
  <si>
    <t>411227</t>
  </si>
  <si>
    <t>Расходи за доприносе за накнаде</t>
  </si>
  <si>
    <t>Расходи за накнаде за топли оброк и регрес-порез на доходак</t>
  </si>
  <si>
    <t>Расходи за доприносе на плату</t>
  </si>
  <si>
    <t>Расходиза доприносеза осигурање од незапослености</t>
  </si>
  <si>
    <t>Расходи за накнаде за топли оброки регрес-порез на доходак</t>
  </si>
  <si>
    <t>Расходи за остале доприносе нанакнаде</t>
  </si>
  <si>
    <t>714112</t>
  </si>
  <si>
    <t>Расходи за накнаде за топли оброк и регрес</t>
  </si>
  <si>
    <t>Расходи по основу доприноса на накнаде</t>
  </si>
  <si>
    <t>ф.код</t>
  </si>
  <si>
    <t>Расходи по основу утрошка угља</t>
  </si>
  <si>
    <t>Расходи по основу репрезентације у земљи</t>
  </si>
  <si>
    <t>БУЏЕТСКИ ПРИХОДИ</t>
  </si>
  <si>
    <t>Порески приходи</t>
  </si>
  <si>
    <t>Порези на доходак</t>
  </si>
  <si>
    <t>Порез на приход од пољопривреде</t>
  </si>
  <si>
    <t>Порези на добит правних лица</t>
  </si>
  <si>
    <t>Порез на приходе од капиталних добитака</t>
  </si>
  <si>
    <t>Порези на лична примања и приходе од самосталних дјелатности</t>
  </si>
  <si>
    <t>Порез на приход од самосталне дјелатности</t>
  </si>
  <si>
    <t>Порез на приходе од самосталне дјелатности у паушалном износу</t>
  </si>
  <si>
    <t>Порез на лична примања</t>
  </si>
  <si>
    <t>Порез на лична примања лица која самостално обављају привредну и професионалну дјелатност</t>
  </si>
  <si>
    <t>Порез на насљеђе и поклоне</t>
  </si>
  <si>
    <t>Порези на финансијске и капиталне трансакције</t>
  </si>
  <si>
    <t>Порез на пренос непокретности и права</t>
  </si>
  <si>
    <t>Остали порези на имовину</t>
  </si>
  <si>
    <t xml:space="preserve">Порези на промет производа </t>
  </si>
  <si>
    <t>Порез на промет услуга</t>
  </si>
  <si>
    <t>Порези на промет услуга</t>
  </si>
  <si>
    <t>Акцизе на деривате нафте</t>
  </si>
  <si>
    <t>Приходи од дивиденде,учепћа у капиталу и других права</t>
  </si>
  <si>
    <t>Приходи од закупа и ренте</t>
  </si>
  <si>
    <t xml:space="preserve">Приходи од давања у закуп објеката.. </t>
  </si>
  <si>
    <t>Приходи од земљишне ренте</t>
  </si>
  <si>
    <t>Приходи од камата на готовину и готовинске еквиваленте</t>
  </si>
  <si>
    <t>Расходи за доприносза пензијско и инвалидско осигурање</t>
  </si>
  <si>
    <t>Издаци за инвестиционо одржавање, реконструкцију и адаптацију плиновода, водовода, канализација - Поправка водовода Чајниче и Услуге израде Елабората о квалитету резервоара питких вода</t>
  </si>
  <si>
    <t>Издаци за инвестиционо одржавање, реконструкцију и адаптацију осталих објеката</t>
  </si>
  <si>
    <t>Приходи од хартија од вриједности и финансијских деривата</t>
  </si>
  <si>
    <t>Приходи од камата и осталих накнада на дате зајмове</t>
  </si>
  <si>
    <t>Приходи по основу ефективних и позитивних курсних разлика</t>
  </si>
  <si>
    <t>Остали приходи од имовине</t>
  </si>
  <si>
    <t>Административне накнаде и таксе</t>
  </si>
  <si>
    <t>Посебна републичка такса на нафтне деривате</t>
  </si>
  <si>
    <t>Општинске административне таксе</t>
  </si>
  <si>
    <t>Судске накнаде и таксе</t>
  </si>
  <si>
    <t>Комуналне накнаде и таксе</t>
  </si>
  <si>
    <t>Комуналне таксе на фирму</t>
  </si>
  <si>
    <t>Комуналне таксе за држање моторних,друмских и прикучних возила</t>
  </si>
  <si>
    <t>Комуналне таксе закоришћење простора на јавним површинама,или испред пословног простора у пословне сврхе</t>
  </si>
  <si>
    <t>Боравишна такса</t>
  </si>
  <si>
    <t>Накнаде по разним основама</t>
  </si>
  <si>
    <t>Накнада за коришћење грађевнског земљишта</t>
  </si>
  <si>
    <t>Накнада за коришћење минералних сировина</t>
  </si>
  <si>
    <t>Накнада за промјену намјене пољопривредног земљишта</t>
  </si>
  <si>
    <t>Накнада за изградњу јавних склоништа</t>
  </si>
  <si>
    <t>Накнаде за коришћење шума и шумског земљишта</t>
  </si>
  <si>
    <t>Накнада за воде за пиће у јавном водоснабдијевању</t>
  </si>
  <si>
    <t>Накнада за воде за друге намјене и друге случајеве намјене за људску употребу</t>
  </si>
  <si>
    <t>Накнада за воде и минералне воде које се користе за флаширање</t>
  </si>
  <si>
    <t>Накнада за заштиту вода коју плаћају власници транспортних средстава која користе нафту,или нафтне деривате</t>
  </si>
  <si>
    <t>Накнада за испуштање отпадних вода</t>
  </si>
  <si>
    <t>Накнада за производњу електричне енергије добијене коришћењем хидроенергије</t>
  </si>
  <si>
    <t>Накнада за извађени материјал из водотока</t>
  </si>
  <si>
    <t>Накнада за воде за узгој риба</t>
  </si>
  <si>
    <t>Средства за финансирање посебних мјера заштите од пожара</t>
  </si>
  <si>
    <t>Концесионе накнаде за коришћење природних и других добара</t>
  </si>
  <si>
    <t>Концесионе накнаде за кориштење природних и других добара-ХЕ Вишеград</t>
  </si>
  <si>
    <t>Приходи од пружања јавних услуга</t>
  </si>
  <si>
    <t>Приходи општинских органа управе</t>
  </si>
  <si>
    <t>Властити приходи буџетских корисника</t>
  </si>
  <si>
    <t>Приходи од финансијске и нефинансијске имовине и трансакција размјене између или унутар јединица власти позитивних курсних разлика</t>
  </si>
  <si>
    <t>Приходи од финансијске и нефинансијске имовине и трансакција са другим јединицама власти</t>
  </si>
  <si>
    <t xml:space="preserve">Приходи од финансијске и нефинансијске имовине и трансакција унутар исте јединице власти </t>
  </si>
  <si>
    <t>Приходи из ранијег периода</t>
  </si>
  <si>
    <t>Остали  општински непорески приходи</t>
  </si>
  <si>
    <t>Грантови из иностранства</t>
  </si>
  <si>
    <t>Грантови из земље</t>
  </si>
  <si>
    <t>Текући грантови од правних лица у земљи</t>
  </si>
  <si>
    <t>Текући грантови од физичких лица у земљи</t>
  </si>
  <si>
    <t>Остали текући грантови из земље</t>
  </si>
  <si>
    <t xml:space="preserve">Капитални грантови од правних лица у земљи </t>
  </si>
  <si>
    <t>Капитални грантови од физичкиих лица у земљи</t>
  </si>
  <si>
    <t>Остали капитални грантови из земље</t>
  </si>
  <si>
    <t>Трансфери између или унутар јединица власти</t>
  </si>
  <si>
    <t>Трансфери од државе</t>
  </si>
  <si>
    <t>Трансфери од ентитета/изразито неразвијени и суфинансирање пројеката/</t>
  </si>
  <si>
    <t xml:space="preserve">Трансфери од јединица локалне самоуправе </t>
  </si>
  <si>
    <t>Трансфери од фондова обавезног социјалног осигурања</t>
  </si>
  <si>
    <t>Трансфери од осталих јединица власти</t>
  </si>
  <si>
    <t>ПРИМИЦИ ЗА НЕФИНАНСИЈСКУ ИМОВИНУ</t>
  </si>
  <si>
    <t>Примици за нефинансијску имовину</t>
  </si>
  <si>
    <t>Примици за зграде и објекте</t>
  </si>
  <si>
    <t>Примици за постројења и опрему</t>
  </si>
  <si>
    <t>Примици за биолошку имовину</t>
  </si>
  <si>
    <t>Примици за инвестициону имовину</t>
  </si>
  <si>
    <t>Примици за осталу произведену имовину</t>
  </si>
  <si>
    <t>Примици за земљиште</t>
  </si>
  <si>
    <t>Примици за подземна и површинска налазишта</t>
  </si>
  <si>
    <t>Примици за остала природна добра</t>
  </si>
  <si>
    <t>Примици за осталу непроизведену имовину</t>
  </si>
  <si>
    <t>Примици од стратешких залиха</t>
  </si>
  <si>
    <t>Примици од залиха материјала,учинака,робе и ситног инвентара,амбалаже и сл..</t>
  </si>
  <si>
    <t>Примици за нефинансијску имовину из трансакција између или унутар јединица власти</t>
  </si>
  <si>
    <t>Примици за хефинансијску имовину из трансакција са другим јединицама власти</t>
  </si>
  <si>
    <t>Примици за нефинансијску имовину из трансакција са другим буџетским корисницима исте јединице власти</t>
  </si>
  <si>
    <t xml:space="preserve">Расходи за канцеларијски материјал </t>
  </si>
  <si>
    <t>УКУПНИ БУЏЕТСКИ ПРИХОДИ И ПРИМИЦИ ЗА НЕФИНАНСИЈСКУ ИМОВИНУ</t>
  </si>
  <si>
    <t>Издаци за инвестиционо одржавање,реконструкцију и адаптацију објеката образовних и научних институција-фискултурна сала</t>
  </si>
  <si>
    <t>Расходи за бруто накнаде члановима комисија и радних група-изборна комисија,центар за социјални рад,одбор за жалбе,</t>
  </si>
  <si>
    <t>511123</t>
  </si>
  <si>
    <t>Издаци за инвестиционо одржавање.,реконструкцију и адаптацију .вањског освјетљења-</t>
  </si>
  <si>
    <t>511227</t>
  </si>
  <si>
    <t>082</t>
  </si>
  <si>
    <t>Остали капитални грантови непрофитним субјектима у земњи</t>
  </si>
  <si>
    <t>Издаци за набавку грејне,заштитне и расхладне опреме</t>
  </si>
  <si>
    <r>
      <t>Издаци за инвестиционо одржавање,реконструкцију и адаптацију осталих саобраћајних објеката-</t>
    </r>
    <r>
      <rPr>
        <b/>
        <sz val="14"/>
        <rFont val="Times New Roman"/>
        <family val="1"/>
      </rPr>
      <t>одводни канал и стаза код ОШ</t>
    </r>
  </si>
  <si>
    <r>
      <t>Изд. за набавку опр. за гријање,вентилацију и хлађење-</t>
    </r>
    <r>
      <rPr>
        <sz val="14"/>
        <rFont val="Times New Roman"/>
        <family val="1"/>
      </rPr>
      <t>котао за централно гријање</t>
    </r>
  </si>
  <si>
    <t>412516</t>
  </si>
  <si>
    <t>Расходи за текуће одржавање електричних инсталација</t>
  </si>
  <si>
    <t>412515</t>
  </si>
  <si>
    <t>Расходи за текуће одржавање централног гријања</t>
  </si>
  <si>
    <t>41259</t>
  </si>
  <si>
    <t>Расходи за остало текуће одржавање</t>
  </si>
  <si>
    <t>412591</t>
  </si>
  <si>
    <t>412634</t>
  </si>
  <si>
    <t>Расходи по основу утрошка плина</t>
  </si>
  <si>
    <t>412752</t>
  </si>
  <si>
    <t>Расходи за услуге нотара</t>
  </si>
  <si>
    <t>41276</t>
  </si>
  <si>
    <t>Расходи за услуге процјене и вјештачења</t>
  </si>
  <si>
    <t>412762</t>
  </si>
  <si>
    <t>Расходи за услуге вјештачења</t>
  </si>
  <si>
    <t>4139</t>
  </si>
  <si>
    <t>Расходи по основу затезних камата</t>
  </si>
  <si>
    <t>413911</t>
  </si>
  <si>
    <t>Расходи по основу затезних камата у земљи</t>
  </si>
  <si>
    <t>511136</t>
  </si>
  <si>
    <t>Издаци за набавку радио опреме</t>
  </si>
  <si>
    <t>Издаци за набавку ТВ опреме</t>
  </si>
  <si>
    <t>Издаци за набавку медицинске и лабораторијске опреме</t>
  </si>
  <si>
    <t>Издаци за набавку остале медицинске и лабораторијске опреме</t>
  </si>
  <si>
    <t>51112</t>
  </si>
  <si>
    <t>Издаци за изградњу и прибављање пословних објеката и простора</t>
  </si>
  <si>
    <t>511125</t>
  </si>
  <si>
    <t>511127</t>
  </si>
  <si>
    <t>416122</t>
  </si>
  <si>
    <t>Текуће помоћи породицама палих бораца, РВИ и цивилних жртава рата</t>
  </si>
  <si>
    <t>41241</t>
  </si>
  <si>
    <t>Расходи за материјал за пољопривреду</t>
  </si>
  <si>
    <t>Расходи за материјал за образовање, науку, културу и спорт</t>
  </si>
  <si>
    <t>Расходи за специјални материјал</t>
  </si>
  <si>
    <t>412512</t>
  </si>
  <si>
    <t>Расходи за радове на крову</t>
  </si>
  <si>
    <t>412523</t>
  </si>
  <si>
    <t>Расходи за текуће одржавање објеката ваздушног и воденог саобраћаја</t>
  </si>
  <si>
    <t>Расходи за текуће одржавање комуникационе опреме</t>
  </si>
  <si>
    <t>412719</t>
  </si>
  <si>
    <t>Расходи за остале финаснсијске услуге</t>
  </si>
  <si>
    <t>4137</t>
  </si>
  <si>
    <t>Трошкови сервисирања примљених зајмова</t>
  </si>
  <si>
    <t>413714</t>
  </si>
  <si>
    <t>Трошкови обраде кредитне документације за зајмове примљене у земљи</t>
  </si>
  <si>
    <t>511111</t>
  </si>
  <si>
    <t>Издаци за изградњу и прибављање стамбених објеката и јединица за запослене</t>
  </si>
  <si>
    <t>Издаци за набавку превозних средстава</t>
  </si>
  <si>
    <t>Издаци за набавку моторних возила</t>
  </si>
  <si>
    <t>Издаци за набавку специјалне опреме</t>
  </si>
  <si>
    <t>Издаци за набавку комуналне опреме</t>
  </si>
  <si>
    <t>412222</t>
  </si>
  <si>
    <t>412233</t>
  </si>
  <si>
    <t>Расходи за услуге коришћења интернета</t>
  </si>
  <si>
    <t>412711</t>
  </si>
  <si>
    <t>Расходи за услуге исплата - поште</t>
  </si>
  <si>
    <t>41274</t>
  </si>
  <si>
    <t>Расходи за ревизијске и рачуноводствене услуге</t>
  </si>
  <si>
    <t>412742</t>
  </si>
  <si>
    <t>Расходи за рачуноводствене услуге</t>
  </si>
  <si>
    <t>412822</t>
  </si>
  <si>
    <t>Расходи за услуге заштите животне средине</t>
  </si>
  <si>
    <t>Издаци за набавку остале канцеларијске опреме, алата и инвентара</t>
  </si>
  <si>
    <t>415214</t>
  </si>
  <si>
    <t>Текући грантови етничким и вјерским организацијама и удружењима</t>
  </si>
  <si>
    <t>Расходи за услуге одвоза смећа</t>
  </si>
  <si>
    <t>Column4</t>
  </si>
  <si>
    <t>Економски код</t>
  </si>
  <si>
    <t>2</t>
  </si>
  <si>
    <t>Функциона-лни код</t>
  </si>
  <si>
    <t>411</t>
  </si>
  <si>
    <t>41121</t>
  </si>
  <si>
    <t>Расходи за накнаде за превоз и смјештај</t>
  </si>
  <si>
    <t>41122</t>
  </si>
  <si>
    <t>Расходи за накнаде за топли оброк,регрес,зимницу и огрев</t>
  </si>
  <si>
    <t>Функционални код</t>
  </si>
  <si>
    <t>416</t>
  </si>
  <si>
    <t>Текући расходи осим расхода обрачунског периода</t>
  </si>
  <si>
    <t>4121</t>
  </si>
  <si>
    <t>Издаци за изграадњу и прибављање осталих стамбених објеката и јединица - Санација и доградња објекта МЗ Подкозара</t>
  </si>
  <si>
    <t>Расходи по основу закупа</t>
  </si>
  <si>
    <t>41282</t>
  </si>
  <si>
    <t>Расходи и услуге заштите животне средине</t>
  </si>
  <si>
    <t>413</t>
  </si>
  <si>
    <t>Расходи финансирања и други финансијски трошкови</t>
  </si>
  <si>
    <t>5111</t>
  </si>
  <si>
    <t>Издаци за изградњу и прибављање зграда и објеката</t>
  </si>
  <si>
    <t>5112</t>
  </si>
  <si>
    <t>Издаци за набавку постројења и опреме</t>
  </si>
  <si>
    <t>Издаци за нематеријалну произведену имовину</t>
  </si>
  <si>
    <t>Издаци за непроизводну сталну имовину</t>
  </si>
  <si>
    <t>611</t>
  </si>
  <si>
    <t>Издаци за финансијску имовину</t>
  </si>
  <si>
    <t>Издаци за дате зајмове</t>
  </si>
  <si>
    <t>Издаци за зајмове дате домаћим нефинансијским субјектима/осим јавних/</t>
  </si>
  <si>
    <t>Издаци за отплату дугова</t>
  </si>
  <si>
    <t>Рсходи за текуће одржавање</t>
  </si>
  <si>
    <t>Расх.за услуге одрж.јавн.површ.и заштите животне средине</t>
  </si>
  <si>
    <t>1090</t>
  </si>
  <si>
    <t>0473</t>
  </si>
  <si>
    <t xml:space="preserve"> Текући трошкови</t>
  </si>
  <si>
    <t>51</t>
  </si>
  <si>
    <t>61</t>
  </si>
  <si>
    <t>Материјал за посебне намјене</t>
  </si>
  <si>
    <t>Издаци за ин.одржавање,реконс.и адаптацију зграда и обје.</t>
  </si>
  <si>
    <t>41281</t>
  </si>
  <si>
    <t xml:space="preserve">Расходи за услуге одржавања јавних површина </t>
  </si>
  <si>
    <t xml:space="preserve">Укупно </t>
  </si>
  <si>
    <t>ТЕКУЋИ РАСХОДИ</t>
  </si>
  <si>
    <t xml:space="preserve"> Издаци за нефинансијску имовину</t>
  </si>
  <si>
    <t>   Порески приходи</t>
  </si>
  <si>
    <t>Приходи оид пореза на доходак и добит</t>
  </si>
  <si>
    <t>Порези на лич.прим.и приходе од самосталне дјелатности</t>
  </si>
  <si>
    <t>Порези на промет производа и услуга</t>
  </si>
  <si>
    <t>Трансфери измежу буџетских јединица</t>
  </si>
  <si>
    <t>Примици од финансијске имовине</t>
  </si>
  <si>
    <t>0840</t>
  </si>
  <si>
    <t>0810</t>
  </si>
  <si>
    <t>0820</t>
  </si>
  <si>
    <t>0111</t>
  </si>
  <si>
    <t>0170</t>
  </si>
  <si>
    <t>Туристичка организација Ново Горажде</t>
  </si>
  <si>
    <t>Административна служба</t>
  </si>
  <si>
    <t>Остала буџетска потрошња</t>
  </si>
  <si>
    <t xml:space="preserve">           </t>
  </si>
  <si>
    <t>0721</t>
  </si>
  <si>
    <t>0160</t>
  </si>
  <si>
    <t>0510</t>
  </si>
  <si>
    <t>0640</t>
  </si>
  <si>
    <t>Остали текући грантови непрофитним субјектима у земљи-ватрогасно друштво</t>
  </si>
  <si>
    <t>Остали текући грантови непрофитним субјектима у земљи-цивилна заштита</t>
  </si>
  <si>
    <t>Мјесне заједнице</t>
  </si>
  <si>
    <t>Народна библиотека Божидар Горажданин</t>
  </si>
  <si>
    <t>.</t>
  </si>
  <si>
    <t>Расходи за новчане помићи у случају смрти ужег члана породице</t>
  </si>
  <si>
    <t xml:space="preserve">                        Организациона јединица: АДМИНИСТРАТИВНА СЛУЖБА 0036-130</t>
  </si>
  <si>
    <t>ФУНКЦИЈА</t>
  </si>
  <si>
    <t>ПОТРОШАЧКА ЈЕДИНИЦА</t>
  </si>
  <si>
    <t>710000</t>
  </si>
  <si>
    <t>711000</t>
  </si>
  <si>
    <t>712000</t>
  </si>
  <si>
    <t>713000</t>
  </si>
  <si>
    <t>714000</t>
  </si>
  <si>
    <t>715000</t>
  </si>
  <si>
    <t>717000</t>
  </si>
  <si>
    <t>719000</t>
  </si>
  <si>
    <t>721000</t>
  </si>
  <si>
    <t>722000</t>
  </si>
  <si>
    <t>729000</t>
  </si>
  <si>
    <t>731000</t>
  </si>
  <si>
    <t>780000</t>
  </si>
  <si>
    <t>810000</t>
  </si>
  <si>
    <t>811000</t>
  </si>
  <si>
    <t>Примици за произведену сталну имовину</t>
  </si>
  <si>
    <t>812000</t>
  </si>
  <si>
    <t>Примици за драгоцјености</t>
  </si>
  <si>
    <t>813000</t>
  </si>
  <si>
    <t>Примици за непроизведену сталну имовину</t>
  </si>
  <si>
    <t>814000</t>
  </si>
  <si>
    <t>815000</t>
  </si>
  <si>
    <t>Примици за стратешке залихе</t>
  </si>
  <si>
    <t>816000</t>
  </si>
  <si>
    <t>Примици од залиха материјала,учинака,робе и ситног инвентара,амбалаже, и сл..</t>
  </si>
  <si>
    <t>510000</t>
  </si>
  <si>
    <t>I Примици за нефинансијску имовину</t>
  </si>
  <si>
    <t>511000</t>
  </si>
  <si>
    <t>512000</t>
  </si>
  <si>
    <t>Издаци за драгоцијености</t>
  </si>
  <si>
    <t>513000</t>
  </si>
  <si>
    <t>Издаци за непроизведену сталну имовину</t>
  </si>
  <si>
    <t>514000</t>
  </si>
  <si>
    <t>Издаци за сталну имовину намијењену продаји</t>
  </si>
  <si>
    <t>515000</t>
  </si>
  <si>
    <t>Издаци за стратешке залихе</t>
  </si>
  <si>
    <t>516000</t>
  </si>
  <si>
    <t>Издаци за залихе материјала,робе и ситног инвентара,амбалаже и сл...</t>
  </si>
  <si>
    <t>410000</t>
  </si>
  <si>
    <t>Текући расходи</t>
  </si>
  <si>
    <t>411000</t>
  </si>
  <si>
    <t>412000</t>
  </si>
  <si>
    <t>413000</t>
  </si>
  <si>
    <t>414000</t>
  </si>
  <si>
    <t>Субвенције</t>
  </si>
  <si>
    <t>415000</t>
  </si>
  <si>
    <t>416000</t>
  </si>
  <si>
    <t>Дознаке на име социјалне заштите које се исплаћују из буџета Републике,општина и градова</t>
  </si>
  <si>
    <t>417000</t>
  </si>
  <si>
    <t>Дознаке на име социјалне заштите које исплаћују институције обавезног социјалног осигурања</t>
  </si>
  <si>
    <t>480000</t>
  </si>
  <si>
    <t>Трансфери између буџетских јединица</t>
  </si>
  <si>
    <t>Column742</t>
  </si>
  <si>
    <t>Column732</t>
  </si>
  <si>
    <t>Column7322</t>
  </si>
  <si>
    <t>511196</t>
  </si>
  <si>
    <t xml:space="preserve">Издаци за инвестиционо одржавање, реконструкцију и адаптацију путева и аутопутева </t>
  </si>
  <si>
    <t>511194</t>
  </si>
  <si>
    <t>Издаци за прибављање лука и брана</t>
  </si>
  <si>
    <t>Остали некласификовани расходи</t>
  </si>
  <si>
    <t>4152</t>
  </si>
  <si>
    <t>Текуће помоћи ученицима,студентима и појединцима у пбласти науке и културе</t>
  </si>
  <si>
    <t>ТЕКУЋИ РАСХОДИ И РАСХОДИ ЗА СТАЛНУ ИМОВИНУ</t>
  </si>
  <si>
    <t xml:space="preserve">Расходи за остале услуге превоза </t>
  </si>
  <si>
    <t>Расходи за бруто накнаде члановима комисија и радних група</t>
  </si>
  <si>
    <t>415</t>
  </si>
  <si>
    <t>722492</t>
  </si>
  <si>
    <t>Субвенције нефинансијским субјектима у области пољопривреде,водопривреде и шумарства</t>
  </si>
  <si>
    <t>414141</t>
  </si>
  <si>
    <t>Издаци за изградњу и прибављање спортско рекреативних терена,уређених зелених површина,паркова и тргова-школска спортска сала/пројекат и др/,дом културе</t>
  </si>
  <si>
    <t>4141</t>
  </si>
  <si>
    <t>Субвенције нефинансијским субјектима</t>
  </si>
  <si>
    <t xml:space="preserve">Буџет општине Ново Горажде за 2019 г.-Буџетски расходи и издаци за нефинансијску имовину     </t>
  </si>
  <si>
    <t>41113</t>
  </si>
  <si>
    <t>Расходи за додатке на плату(нето)</t>
  </si>
  <si>
    <t>411131</t>
  </si>
  <si>
    <t>Расходи за увећање основне плате по основу радног стажа</t>
  </si>
  <si>
    <t>Расходи за накнаде за превоз и смјештај(нето)</t>
  </si>
  <si>
    <t>41125</t>
  </si>
  <si>
    <t>411251</t>
  </si>
  <si>
    <t>411259</t>
  </si>
  <si>
    <t>411291</t>
  </si>
  <si>
    <t>Расходи за порезе за накнаде</t>
  </si>
  <si>
    <t>411292</t>
  </si>
  <si>
    <t>411295</t>
  </si>
  <si>
    <t>411297</t>
  </si>
  <si>
    <t>411298</t>
  </si>
  <si>
    <t>411299</t>
  </si>
  <si>
    <t>Расходи за остале порезе и доприносе на накнаде</t>
  </si>
  <si>
    <t>4113</t>
  </si>
  <si>
    <t>41131</t>
  </si>
  <si>
    <t>411311</t>
  </si>
  <si>
    <t>Расходи за накнаду плата за вријеме боловања,родитељског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</si>
  <si>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</si>
  <si>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411312</t>
  </si>
  <si>
    <t>Расходи за накнаду плата за вријеме породиљског одсуства који се не рефундирају</t>
  </si>
  <si>
    <t>411319</t>
  </si>
  <si>
    <t>Остали расходи за накнаду плата на терет послодавца који се не рефундирају</t>
  </si>
  <si>
    <t>41139</t>
  </si>
  <si>
    <t>Расходи за порезе и доприносе на накнаду плата за вријеме боловања,родитељског одсуства и осталих накнада плата које се не рефундирају</t>
  </si>
  <si>
    <t>411391</t>
  </si>
  <si>
    <t>Расходи за порезе на накнаду плата за вријеме боловања,родитељског одсуства и осталих накнада плата које се не рефундирају</t>
  </si>
  <si>
    <t>411392</t>
  </si>
  <si>
    <t>Расходи за доприносе на накнаду плата за пензијско и инвалидско осигурање за вријеме боловања,родитељског одсуства и осталих накнада плата које се не рефундирају</t>
  </si>
  <si>
    <t>411393</t>
  </si>
  <si>
    <t>Расходи за доприносе на накнаду плата за здравствено осигурање за вријеме боловања,родитељског одсуства и осталих накнада плата које се не рефундирају</t>
  </si>
  <si>
    <t>411394</t>
  </si>
  <si>
    <t>Расходи за доприносе на накнаду плата за осигурање од незапослености за вријеме боловања,родитељског одсуства и осталих накнада плата које се не рефундирају</t>
  </si>
  <si>
    <t>411395</t>
  </si>
  <si>
    <t>Расходи за доприносе на накнаду плата дјечију заштиту за вријеме боловања,родитељског одсуства и осталих накнада плата које се не рефундирају</t>
  </si>
  <si>
    <t>411396</t>
  </si>
  <si>
    <t>Расходи за остале порезе и доприносе на накнаду плата за вријеме боловања,родитељског одсуства и осталих накнада плата које се не рефундирају</t>
  </si>
  <si>
    <t>4114</t>
  </si>
  <si>
    <t>Расходи за отпремнине и једнократне помоћи(бруто)</t>
  </si>
  <si>
    <t>41141</t>
  </si>
  <si>
    <t>Расходи за отпремнине и једнократне помоћи(нето)</t>
  </si>
  <si>
    <t>411411</t>
  </si>
  <si>
    <t>Расходи за отпремнине по колективном уговору</t>
  </si>
  <si>
    <t>411412</t>
  </si>
  <si>
    <t>Расходи за новчане помоћи приликом рођења дјетета</t>
  </si>
  <si>
    <t>411413</t>
  </si>
  <si>
    <t>Расходи за новчане помоћо породици приликом смрти радника</t>
  </si>
  <si>
    <t>411414</t>
  </si>
  <si>
    <t>411415</t>
  </si>
  <si>
    <t>Расходи за новчане помоћи у случају теже болести и инвалидности</t>
  </si>
  <si>
    <t>411416</t>
  </si>
  <si>
    <t>411418</t>
  </si>
  <si>
    <t>Расходи за помоћи у натури</t>
  </si>
  <si>
    <t>411419</t>
  </si>
  <si>
    <t>Расходи за остале једнократне помоћи</t>
  </si>
  <si>
    <t>41149</t>
  </si>
  <si>
    <t>Остали капитални  грантови непрофитним субјектима у земљи</t>
  </si>
  <si>
    <t>415229</t>
  </si>
  <si>
    <t>Нацрт ребаланса плана буџета 01.01-31.12.2020</t>
  </si>
  <si>
    <t>Расходи за порезе и доприносе на отпремнине и једнократне помоћи</t>
  </si>
  <si>
    <t>411491</t>
  </si>
  <si>
    <t>Расходи за порезе на отпремнине и једнократне помоћи</t>
  </si>
  <si>
    <t>Расходи за доприносе за пензијско и инвалидско осигурање на отпремнине и једнократне помоћи</t>
  </si>
  <si>
    <t>411492</t>
  </si>
  <si>
    <t>Расходи за доприносе за здравствено осигурање на отпремнине и једнократне помоћи</t>
  </si>
  <si>
    <t>411493</t>
  </si>
  <si>
    <t>411494</t>
  </si>
  <si>
    <t>Расходи за доприносе за осигурање од незапослености  на отпремнине и једнократне помоћи</t>
  </si>
  <si>
    <t>411495</t>
  </si>
  <si>
    <t>Расходи за доприносе за дјечију заштиту  на отпремнине и једнократне помоћи</t>
  </si>
  <si>
    <t>411499</t>
  </si>
  <si>
    <t>Расходи за остале порезе и доприносе  на отпремнине и једнократне помоћи</t>
  </si>
  <si>
    <t>Расходи по основу утрошка енергије, комуналних,комуникационих и транспортних услуга</t>
  </si>
  <si>
    <t>Издаци за инвестиционо одржавање,реконструкцију и адаптацију зграда и објеката</t>
  </si>
  <si>
    <t>Дознаке пружаоцима услуга социјалне заштитекоје се испл из буџета....</t>
  </si>
  <si>
    <t>Дознаке на име социјалне заштите које се исплаћуј из буџета Републике, општина и градова</t>
  </si>
  <si>
    <t>Дознаке на име социјалне заштите које  исплаћују институције обавезног социјалног осигурања</t>
  </si>
  <si>
    <t>Расходи финансирања,други финансијски трошкови и расходи трансакција размјене између или унутар јединица власти</t>
  </si>
  <si>
    <t>Издаци за нефининансијску имовину и трансакције између или унутар јединица власти</t>
  </si>
  <si>
    <t>Издаци за нефинансијску имовину из трансакције са другим једин.власти</t>
  </si>
  <si>
    <t>Издаци за нефинансијску имовину из трансакције са другим буџетским корисницима исте јединице власти</t>
  </si>
  <si>
    <t>УКУПНИ БУЏЕТСКИ РАСХОДИ  И ИЗДАЦИ  ЗА НЕФИНАНСИЈСКУ ИМОВИНУ</t>
  </si>
  <si>
    <t>Остварено 01.01-31.08.2020</t>
  </si>
  <si>
    <t>Расходи по основу утрошшка енергије, комуналних,комуникационих и транспортних услуга</t>
  </si>
  <si>
    <t>Издаци за отплату главнице зајмова примљених од домаћих финансијских субјеката/осим јавних/</t>
  </si>
  <si>
    <t>Издаци за отплату главнице зајмова примљених од домаћих нефинансијских субјеката/осим јавних/</t>
  </si>
  <si>
    <t>Издаци за отплату главнице зајмова примљених од привредних друштава</t>
  </si>
  <si>
    <t>Издаци за исплату неизмирених обавеза из ранијих година</t>
  </si>
  <si>
    <t>Ж. НЕТО ЗАДУЖИВАЊЕ</t>
  </si>
  <si>
    <t>З. ОСТАЛИ НЕТО ПРИМИЦИ(I-II)</t>
  </si>
  <si>
    <t>И. РАСПОДЈЕЛА СУФИЦИТА ИЗ РАНИЈИХ ПЕРИОДА</t>
  </si>
  <si>
    <t>Е. НЕТО ПРИМИЦИ ОД ФИНАНСИЈСКЕ ИМОВИНЕ(I+II)</t>
  </si>
  <si>
    <t>Ђ. НЕТО ФИНАНСИРАЊЕ(Е+Ж+З+И)</t>
  </si>
  <si>
    <t>Д. БУЏЕТСКИ СУФИЦИТ/ДЕФИЦИТ(В+Г)</t>
  </si>
  <si>
    <t>Буџет општине Ново Горажде за 2020 годину-општи дио</t>
  </si>
  <si>
    <t>Буџет за 2020 год.Буџетски приходи и примици за нефинансијску имовину</t>
  </si>
  <si>
    <t>Г. НЕТО ИЗДАЦИ ЗА НЕФИНАНСИЈСКУ ИМОВИНУ(I+II-III-IV)</t>
  </si>
  <si>
    <t>В. БРУТО БУЏЕТСКИ СУФИЦИТ/ДЕФИЦИТ(А-Б)</t>
  </si>
  <si>
    <t>Б. БУЏЕТСКИ РАСХОДИ</t>
  </si>
  <si>
    <t>А. БУЏЕТСКИ ПРИХОДИ</t>
  </si>
  <si>
    <t>Текући грантови орги удружењимау области образовања,науке и културе-СКПД Просвета</t>
  </si>
  <si>
    <t>411199</t>
  </si>
</sst>
</file>

<file path=xl/styles.xml><?xml version="1.0" encoding="utf-8"?>
<styleSheet xmlns="http://schemas.openxmlformats.org/spreadsheetml/2006/main">
  <numFmts count="37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.00\ _K_M"/>
    <numFmt numFmtId="189" formatCode="&quot;$&quot;#,##0.00"/>
    <numFmt numFmtId="190" formatCode="[$-409]dddd\,\ mmmm\ dd\,\ yyyy"/>
    <numFmt numFmtId="191" formatCode="[$-409]h:mm:ss\ AM/PM"/>
    <numFmt numFmtId="192" formatCode="[$-281A]d\.\ mmmm\ yyyy"/>
  </numFmts>
  <fonts count="78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u val="single"/>
      <sz val="8.55"/>
      <color indexed="12"/>
      <name val="Verdana"/>
      <family val="2"/>
    </font>
    <font>
      <u val="single"/>
      <sz val="8.55"/>
      <color indexed="36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0"/>
      <name val="Verdana"/>
      <family val="2"/>
    </font>
    <font>
      <b/>
      <sz val="20"/>
      <name val="Times New Roman"/>
      <family val="1"/>
    </font>
    <font>
      <b/>
      <sz val="20"/>
      <name val="Verdan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erdana"/>
      <family val="2"/>
    </font>
    <font>
      <b/>
      <sz val="12"/>
      <color indexed="8"/>
      <name val="Times New Roman"/>
      <family val="1"/>
    </font>
    <font>
      <sz val="11"/>
      <name val="PMingLiU-ExtB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Verdana"/>
      <family val="0"/>
    </font>
    <font>
      <sz val="6.75"/>
      <color indexed="8"/>
      <name val="Verdana"/>
      <family val="0"/>
    </font>
    <font>
      <sz val="3.75"/>
      <color indexed="8"/>
      <name val="Verdana"/>
      <family val="0"/>
    </font>
    <font>
      <sz val="5.85"/>
      <color indexed="8"/>
      <name val="Verdana"/>
      <family val="0"/>
    </font>
    <font>
      <sz val="4"/>
      <color indexed="8"/>
      <name val="Verdana"/>
      <family val="0"/>
    </font>
    <font>
      <sz val="5.75"/>
      <color indexed="8"/>
      <name val="Verdana"/>
      <family val="0"/>
    </font>
    <font>
      <sz val="8.4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b/>
      <sz val="8.25"/>
      <color indexed="8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0" borderId="0" applyNumberFormat="0" applyBorder="0" applyAlignment="0" applyProtection="0"/>
    <xf numFmtId="0" fontId="69" fillId="21" borderId="2" applyNumberFormat="0" applyAlignment="0" applyProtection="0"/>
    <xf numFmtId="0" fontId="59" fillId="21" borderId="3" applyNumberFormat="0" applyAlignment="0" applyProtection="0"/>
    <xf numFmtId="0" fontId="58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0" fillId="23" borderId="8" applyNumberFormat="0" applyAlignment="0" applyProtection="0"/>
    <xf numFmtId="0" fontId="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66" fillId="7" borderId="3" applyNumberFormat="0" applyAlignment="0" applyProtection="0"/>
  </cellStyleXfs>
  <cellXfs count="7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24" borderId="0" xfId="0" applyFill="1" applyAlignment="1">
      <alignment/>
    </xf>
    <xf numFmtId="0" fontId="5" fillId="24" borderId="0" xfId="56" applyFont="1" applyFill="1" applyProtection="1">
      <alignment/>
      <protection locked="0"/>
    </xf>
    <xf numFmtId="0" fontId="0" fillId="24" borderId="0" xfId="0" applyFill="1" applyBorder="1" applyAlignment="1">
      <alignment/>
    </xf>
    <xf numFmtId="10" fontId="4" fillId="24" borderId="0" xfId="34" applyNumberFormat="1" applyFont="1" applyFill="1" applyBorder="1" applyAlignment="1" applyProtection="1">
      <alignment horizontal="right" vertical="top" wrapText="1"/>
      <protection/>
    </xf>
    <xf numFmtId="10" fontId="6" fillId="24" borderId="0" xfId="5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5" fillId="24" borderId="0" xfId="56" applyFont="1" applyFill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8" fillId="24" borderId="0" xfId="56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6" fillId="24" borderId="0" xfId="56" applyFont="1" applyFill="1">
      <alignment/>
      <protection/>
    </xf>
    <xf numFmtId="0" fontId="16" fillId="24" borderId="0" xfId="56" applyFont="1" applyFill="1" applyBorder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5" fillId="24" borderId="0" xfId="56" applyFont="1" applyFill="1" applyBorder="1" applyProtection="1">
      <alignment/>
      <protection locked="0"/>
    </xf>
    <xf numFmtId="0" fontId="5" fillId="24" borderId="0" xfId="56" applyFont="1" applyFill="1" applyBorder="1">
      <alignment/>
      <protection/>
    </xf>
    <xf numFmtId="0" fontId="0" fillId="24" borderId="0" xfId="0" applyFill="1" applyAlignment="1" applyProtection="1">
      <alignment/>
      <protection locked="0"/>
    </xf>
    <xf numFmtId="4" fontId="7" fillId="24" borderId="0" xfId="56" applyNumberFormat="1" applyFont="1" applyFill="1" applyBorder="1" applyAlignment="1" applyProtection="1">
      <alignment horizontal="right" vertical="top" wrapText="1"/>
      <protection/>
    </xf>
    <xf numFmtId="4" fontId="4" fillId="24" borderId="0" xfId="56" applyNumberFormat="1" applyFont="1" applyFill="1" applyBorder="1" applyAlignment="1" applyProtection="1">
      <alignment horizontal="right" vertical="top" wrapText="1"/>
      <protection/>
    </xf>
    <xf numFmtId="0" fontId="0" fillId="24" borderId="0" xfId="0" applyFill="1" applyAlignment="1">
      <alignment horizontal="right"/>
    </xf>
    <xf numFmtId="0" fontId="6" fillId="24" borderId="0" xfId="0" applyFont="1" applyFill="1" applyBorder="1" applyAlignment="1" applyProtection="1">
      <alignment horizontal="left" vertical="center"/>
      <protection/>
    </xf>
    <xf numFmtId="4" fontId="7" fillId="24" borderId="0" xfId="56" applyNumberFormat="1" applyFont="1" applyFill="1" applyBorder="1" applyAlignment="1" applyProtection="1">
      <alignment horizontal="right" vertical="top" wrapText="1"/>
      <protection locked="0"/>
    </xf>
    <xf numFmtId="4" fontId="5" fillId="24" borderId="0" xfId="56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49" fontId="24" fillId="0" borderId="20" xfId="0" applyNumberFormat="1" applyFont="1" applyBorder="1" applyAlignment="1" applyProtection="1">
      <alignment horizontal="right"/>
      <protection locked="0"/>
    </xf>
    <xf numFmtId="0" fontId="24" fillId="0" borderId="21" xfId="0" applyFont="1" applyBorder="1" applyAlignment="1" applyProtection="1">
      <alignment horizontal="right"/>
      <protection locked="0"/>
    </xf>
    <xf numFmtId="4" fontId="15" fillId="0" borderId="19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24" borderId="0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4" borderId="0" xfId="56" applyNumberFormat="1" applyFont="1" applyFill="1" applyAlignment="1">
      <alignment horizontal="right"/>
      <protection/>
    </xf>
    <xf numFmtId="4" fontId="0" fillId="24" borderId="0" xfId="0" applyNumberFormat="1" applyFill="1" applyAlignment="1">
      <alignment horizontal="right"/>
    </xf>
    <xf numFmtId="0" fontId="11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right"/>
      <protection/>
    </xf>
    <xf numFmtId="0" fontId="11" fillId="24" borderId="0" xfId="0" applyFont="1" applyFill="1" applyAlignment="1">
      <alignment horizontal="right"/>
    </xf>
    <xf numFmtId="188" fontId="0" fillId="24" borderId="0" xfId="0" applyNumberFormat="1" applyFill="1" applyAlignment="1">
      <alignment horizontal="center"/>
    </xf>
    <xf numFmtId="0" fontId="0" fillId="24" borderId="0" xfId="0" applyFill="1" applyBorder="1" applyAlignment="1">
      <alignment/>
    </xf>
    <xf numFmtId="4" fontId="26" fillId="0" borderId="22" xfId="0" applyNumberFormat="1" applyFont="1" applyBorder="1" applyAlignment="1" applyProtection="1">
      <alignment horizontal="right"/>
      <protection locked="0"/>
    </xf>
    <xf numFmtId="0" fontId="20" fillId="24" borderId="0" xfId="0" applyFont="1" applyFill="1" applyBorder="1" applyAlignment="1">
      <alignment/>
    </xf>
    <xf numFmtId="0" fontId="14" fillId="0" borderId="0" xfId="0" applyFont="1" applyBorder="1" applyAlignment="1">
      <alignment shrinkToFit="1"/>
    </xf>
    <xf numFmtId="0" fontId="3" fillId="24" borderId="23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Protection="1">
      <alignment/>
      <protection/>
    </xf>
    <xf numFmtId="0" fontId="27" fillId="0" borderId="0" xfId="56" applyFont="1" applyFill="1" applyBorder="1" applyProtection="1">
      <alignment/>
      <protection/>
    </xf>
    <xf numFmtId="0" fontId="27" fillId="8" borderId="0" xfId="56" applyFont="1" applyFill="1" applyProtection="1">
      <alignment/>
      <protection/>
    </xf>
    <xf numFmtId="0" fontId="3" fillId="8" borderId="0" xfId="56" applyFont="1" applyFill="1" applyProtection="1">
      <alignment/>
      <protection/>
    </xf>
    <xf numFmtId="0" fontId="3" fillId="0" borderId="0" xfId="56" applyFont="1" applyFill="1" applyBorder="1" applyProtection="1">
      <alignment/>
      <protection/>
    </xf>
    <xf numFmtId="0" fontId="27" fillId="0" borderId="0" xfId="56" applyFont="1" applyProtection="1">
      <alignment/>
      <protection locked="0"/>
    </xf>
    <xf numFmtId="0" fontId="27" fillId="0" borderId="0" xfId="56" applyFont="1" applyFill="1" applyBorder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24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8" borderId="0" xfId="0" applyFont="1" applyFill="1" applyAlignment="1">
      <alignment/>
    </xf>
    <xf numFmtId="0" fontId="29" fillId="24" borderId="0" xfId="0" applyFont="1" applyFill="1" applyBorder="1" applyAlignment="1">
      <alignment/>
    </xf>
    <xf numFmtId="10" fontId="3" fillId="24" borderId="23" xfId="56" applyNumberFormat="1" applyFont="1" applyFill="1" applyBorder="1" applyAlignment="1" applyProtection="1">
      <alignment horizontal="right" vertical="top" wrapText="1"/>
      <protection/>
    </xf>
    <xf numFmtId="0" fontId="29" fillId="8" borderId="0" xfId="0" applyFont="1" applyFill="1" applyAlignment="1">
      <alignment/>
    </xf>
    <xf numFmtId="4" fontId="27" fillId="24" borderId="23" xfId="56" applyNumberFormat="1" applyFont="1" applyFill="1" applyBorder="1" applyAlignment="1" applyProtection="1">
      <alignment horizontal="right" vertical="top" wrapText="1"/>
      <protection/>
    </xf>
    <xf numFmtId="10" fontId="27" fillId="24" borderId="23" xfId="56" applyNumberFormat="1" applyFont="1" applyFill="1" applyBorder="1" applyAlignment="1" applyProtection="1">
      <alignment horizontal="right" vertical="top" wrapText="1"/>
      <protection/>
    </xf>
    <xf numFmtId="0" fontId="30" fillId="24" borderId="0" xfId="0" applyFont="1" applyFill="1" applyAlignment="1">
      <alignment/>
    </xf>
    <xf numFmtId="0" fontId="29" fillId="25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" fillId="24" borderId="0" xfId="56" applyFont="1" applyFill="1" applyBorder="1" applyAlignment="1" applyProtection="1">
      <alignment horizontal="center" vertical="top" wrapText="1"/>
      <protection locked="0"/>
    </xf>
    <xf numFmtId="0" fontId="27" fillId="24" borderId="0" xfId="56" applyFont="1" applyFill="1" applyBorder="1" applyProtection="1">
      <alignment/>
      <protection locked="0"/>
    </xf>
    <xf numFmtId="0" fontId="27" fillId="24" borderId="0" xfId="56" applyFont="1" applyFill="1" applyProtection="1">
      <alignment/>
      <protection/>
    </xf>
    <xf numFmtId="0" fontId="3" fillId="24" borderId="0" xfId="56" applyFont="1" applyFill="1" applyBorder="1" applyProtection="1">
      <alignment/>
      <protection locked="0"/>
    </xf>
    <xf numFmtId="0" fontId="3" fillId="24" borderId="0" xfId="56" applyFont="1" applyFill="1" applyProtection="1">
      <alignment/>
      <protection/>
    </xf>
    <xf numFmtId="0" fontId="3" fillId="24" borderId="0" xfId="56" applyFont="1" applyFill="1" applyProtection="1">
      <alignment/>
      <protection locked="0"/>
    </xf>
    <xf numFmtId="0" fontId="27" fillId="24" borderId="0" xfId="56" applyFont="1" applyFill="1" applyProtection="1">
      <alignment/>
      <protection locked="0"/>
    </xf>
    <xf numFmtId="0" fontId="3" fillId="24" borderId="0" xfId="56" applyFont="1" applyFill="1">
      <alignment/>
      <protection/>
    </xf>
    <xf numFmtId="0" fontId="27" fillId="24" borderId="0" xfId="56" applyFont="1" applyFill="1">
      <alignment/>
      <protection/>
    </xf>
    <xf numFmtId="0" fontId="27" fillId="24" borderId="23" xfId="56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left" vertical="center"/>
      <protection/>
    </xf>
    <xf numFmtId="4" fontId="27" fillId="24" borderId="0" xfId="34" applyNumberFormat="1" applyFont="1" applyFill="1" applyBorder="1" applyAlignment="1" applyProtection="1">
      <alignment horizontal="right" vertical="top" wrapText="1"/>
      <protection/>
    </xf>
    <xf numFmtId="0" fontId="3" fillId="24" borderId="23" xfId="56" applyFont="1" applyFill="1" applyBorder="1" applyAlignment="1" applyProtection="1">
      <alignment horizontal="justify" vertical="top" wrapText="1"/>
      <protection locked="0"/>
    </xf>
    <xf numFmtId="171" fontId="27" fillId="24" borderId="23" xfId="34" applyFont="1" applyFill="1" applyBorder="1" applyAlignment="1" applyProtection="1">
      <alignment/>
      <protection/>
    </xf>
    <xf numFmtId="0" fontId="27" fillId="24" borderId="0" xfId="34" applyNumberFormat="1" applyFont="1" applyFill="1" applyBorder="1" applyAlignment="1" applyProtection="1">
      <alignment horizontal="right" vertical="top" wrapText="1"/>
      <protection/>
    </xf>
    <xf numFmtId="4" fontId="27" fillId="24" borderId="23" xfId="56" applyNumberFormat="1" applyFont="1" applyFill="1" applyBorder="1" applyAlignment="1" applyProtection="1">
      <alignment horizontal="right" vertical="center" wrapText="1"/>
      <protection locked="0"/>
    </xf>
    <xf numFmtId="10" fontId="27" fillId="24" borderId="0" xfId="34" applyNumberFormat="1" applyFont="1" applyFill="1" applyBorder="1" applyAlignment="1" applyProtection="1">
      <alignment horizontal="right" vertical="top" wrapText="1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>
      <alignment/>
    </xf>
    <xf numFmtId="0" fontId="29" fillId="24" borderId="0" xfId="0" applyFont="1" applyFill="1" applyAlignment="1">
      <alignment horizontal="center" vertical="center"/>
    </xf>
    <xf numFmtId="0" fontId="29" fillId="24" borderId="23" xfId="0" applyFont="1" applyFill="1" applyBorder="1" applyAlignment="1">
      <alignment vertical="center"/>
    </xf>
    <xf numFmtId="188" fontId="3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30" fillId="24" borderId="23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188" fontId="27" fillId="24" borderId="23" xfId="56" applyNumberFormat="1" applyFont="1" applyFill="1" applyBorder="1" applyAlignment="1" applyProtection="1">
      <alignment horizontal="right" vertical="center"/>
      <protection/>
    </xf>
    <xf numFmtId="4" fontId="3" fillId="24" borderId="0" xfId="56" applyNumberFormat="1" applyFont="1" applyFill="1" applyBorder="1" applyAlignment="1" applyProtection="1">
      <alignment horizontal="right" vertical="top" wrapText="1"/>
      <protection locked="0"/>
    </xf>
    <xf numFmtId="4" fontId="27" fillId="24" borderId="0" xfId="56" applyNumberFormat="1" applyFont="1" applyFill="1" applyBorder="1" applyAlignment="1" applyProtection="1">
      <alignment horizontal="right" vertical="top" wrapText="1"/>
      <protection locked="0"/>
    </xf>
    <xf numFmtId="188" fontId="27" fillId="24" borderId="0" xfId="56" applyNumberFormat="1" applyFont="1" applyFill="1" applyBorder="1" applyProtection="1">
      <alignment/>
      <protection locked="0"/>
    </xf>
    <xf numFmtId="4" fontId="27" fillId="24" borderId="0" xfId="56" applyNumberFormat="1" applyFont="1" applyFill="1" applyProtection="1">
      <alignment/>
      <protection locked="0"/>
    </xf>
    <xf numFmtId="188" fontId="3" fillId="24" borderId="0" xfId="56" applyNumberFormat="1" applyFont="1" applyFill="1" applyBorder="1" applyProtection="1">
      <alignment/>
      <protection locked="0"/>
    </xf>
    <xf numFmtId="4" fontId="3" fillId="24" borderId="0" xfId="56" applyNumberFormat="1" applyFont="1" applyFill="1" applyProtection="1">
      <alignment/>
      <protection locked="0"/>
    </xf>
    <xf numFmtId="4" fontId="3" fillId="0" borderId="0" xfId="56" applyNumberFormat="1" applyFont="1" applyFill="1" applyBorder="1" applyAlignment="1" applyProtection="1">
      <alignment horizontal="right" vertical="top" wrapText="1"/>
      <protection locked="0"/>
    </xf>
    <xf numFmtId="0" fontId="27" fillId="0" borderId="0" xfId="56" applyFont="1" applyFill="1" applyProtection="1">
      <alignment/>
      <protection locked="0"/>
    </xf>
    <xf numFmtId="4" fontId="27" fillId="0" borderId="0" xfId="56" applyNumberFormat="1" applyFont="1" applyFill="1" applyBorder="1" applyAlignment="1" applyProtection="1">
      <alignment horizontal="right" vertical="top" wrapText="1"/>
      <protection locked="0"/>
    </xf>
    <xf numFmtId="0" fontId="3" fillId="0" borderId="0" xfId="56" applyFont="1" applyFill="1" applyProtection="1">
      <alignment/>
      <protection locked="0"/>
    </xf>
    <xf numFmtId="0" fontId="27" fillId="24" borderId="0" xfId="56" applyFont="1" applyFill="1" applyBorder="1" applyAlignment="1" applyProtection="1">
      <alignment horizontal="center" vertical="top" wrapText="1"/>
      <protection locked="0"/>
    </xf>
    <xf numFmtId="4" fontId="3" fillId="24" borderId="23" xfId="56" applyNumberFormat="1" applyFont="1" applyFill="1" applyBorder="1" applyAlignment="1" applyProtection="1">
      <alignment horizontal="right" vertical="center" wrapText="1"/>
      <protection locked="0"/>
    </xf>
    <xf numFmtId="10" fontId="3" fillId="24" borderId="0" xfId="34" applyNumberFormat="1" applyFont="1" applyFill="1" applyBorder="1" applyAlignment="1" applyProtection="1">
      <alignment horizontal="right" vertical="top" wrapText="1"/>
      <protection/>
    </xf>
    <xf numFmtId="4" fontId="3" fillId="24" borderId="0" xfId="34" applyNumberFormat="1" applyFont="1" applyFill="1" applyBorder="1" applyAlignment="1" applyProtection="1">
      <alignment horizontal="right" vertical="top" wrapText="1"/>
      <protection/>
    </xf>
    <xf numFmtId="0" fontId="6" fillId="24" borderId="23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24" borderId="23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>
      <alignment/>
    </xf>
    <xf numFmtId="4" fontId="27" fillId="24" borderId="23" xfId="0" applyNumberFormat="1" applyFont="1" applyFill="1" applyBorder="1" applyAlignment="1" applyProtection="1">
      <alignment/>
      <protection/>
    </xf>
    <xf numFmtId="0" fontId="27" fillId="24" borderId="0" xfId="0" applyFont="1" applyFill="1" applyBorder="1" applyAlignment="1">
      <alignment/>
    </xf>
    <xf numFmtId="0" fontId="7" fillId="24" borderId="0" xfId="0" applyFont="1" applyFill="1" applyAlignment="1" applyProtection="1">
      <alignment/>
      <protection/>
    </xf>
    <xf numFmtId="0" fontId="7" fillId="24" borderId="0" xfId="0" applyFont="1" applyFill="1" applyAlignment="1">
      <alignment/>
    </xf>
    <xf numFmtId="10" fontId="7" fillId="24" borderId="0" xfId="0" applyNumberFormat="1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>
      <alignment/>
    </xf>
    <xf numFmtId="0" fontId="5" fillId="24" borderId="0" xfId="56" applyFont="1" applyFill="1" applyAlignment="1" applyProtection="1">
      <alignment/>
      <protection locked="0"/>
    </xf>
    <xf numFmtId="4" fontId="27" fillId="24" borderId="23" xfId="56" applyNumberFormat="1" applyFont="1" applyFill="1" applyBorder="1" applyAlignment="1" applyProtection="1">
      <alignment horizontal="right" wrapText="1"/>
      <protection/>
    </xf>
    <xf numFmtId="0" fontId="5" fillId="24" borderId="0" xfId="56" applyFont="1" applyFill="1" applyAlignment="1">
      <alignment/>
      <protection/>
    </xf>
    <xf numFmtId="0" fontId="0" fillId="24" borderId="0" xfId="0" applyFill="1" applyAlignment="1">
      <alignment/>
    </xf>
    <xf numFmtId="4" fontId="7" fillId="24" borderId="0" xfId="0" applyNumberFormat="1" applyFont="1" applyFill="1" applyAlignment="1">
      <alignment horizontal="right"/>
    </xf>
    <xf numFmtId="0" fontId="16" fillId="24" borderId="21" xfId="56" applyFont="1" applyFill="1" applyBorder="1" applyAlignment="1">
      <alignment/>
      <protection/>
    </xf>
    <xf numFmtId="0" fontId="16" fillId="24" borderId="0" xfId="56" applyFont="1" applyFill="1" applyBorder="1" applyAlignment="1">
      <alignment/>
      <protection/>
    </xf>
    <xf numFmtId="0" fontId="16" fillId="24" borderId="0" xfId="56" applyFont="1" applyFill="1" applyAlignment="1">
      <alignment/>
      <protection/>
    </xf>
    <xf numFmtId="0" fontId="0" fillId="0" borderId="0" xfId="0" applyFont="1" applyAlignment="1">
      <alignment horizontal="left"/>
    </xf>
    <xf numFmtId="4" fontId="9" fillId="24" borderId="23" xfId="56" applyNumberFormat="1" applyFont="1" applyFill="1" applyBorder="1" applyAlignment="1" applyProtection="1">
      <alignment horizontal="right" wrapText="1"/>
      <protection/>
    </xf>
    <xf numFmtId="4" fontId="32" fillId="24" borderId="23" xfId="56" applyNumberFormat="1" applyFont="1" applyFill="1" applyBorder="1" applyAlignment="1" applyProtection="1">
      <alignment horizontal="right" wrapText="1"/>
      <protection/>
    </xf>
    <xf numFmtId="4" fontId="9" fillId="24" borderId="23" xfId="56" applyNumberFormat="1" applyFont="1" applyFill="1" applyBorder="1" applyAlignment="1" applyProtection="1">
      <alignment horizontal="right" wrapText="1"/>
      <protection locked="0"/>
    </xf>
    <xf numFmtId="4" fontId="32" fillId="0" borderId="23" xfId="56" applyNumberFormat="1" applyFont="1" applyFill="1" applyBorder="1" applyAlignment="1" applyProtection="1">
      <alignment horizontal="right" wrapText="1"/>
      <protection/>
    </xf>
    <xf numFmtId="2" fontId="32" fillId="24" borderId="23" xfId="56" applyNumberFormat="1" applyFont="1" applyFill="1" applyBorder="1" applyAlignment="1" applyProtection="1">
      <alignment horizontal="right" wrapText="1"/>
      <protection/>
    </xf>
    <xf numFmtId="4" fontId="33" fillId="24" borderId="23" xfId="56" applyNumberFormat="1" applyFont="1" applyFill="1" applyBorder="1" applyAlignment="1" applyProtection="1">
      <alignment horizontal="right" wrapText="1"/>
      <protection locked="0"/>
    </xf>
    <xf numFmtId="4" fontId="34" fillId="24" borderId="23" xfId="56" applyNumberFormat="1" applyFont="1" applyFill="1" applyBorder="1" applyAlignment="1" applyProtection="1">
      <alignment horizontal="right" wrapText="1"/>
      <protection locked="0"/>
    </xf>
    <xf numFmtId="2" fontId="9" fillId="24" borderId="23" xfId="56" applyNumberFormat="1" applyFont="1" applyFill="1" applyBorder="1" applyAlignment="1" applyProtection="1">
      <alignment horizontal="right" wrapText="1"/>
      <protection/>
    </xf>
    <xf numFmtId="4" fontId="9" fillId="24" borderId="23" xfId="56" applyNumberFormat="1" applyFont="1" applyFill="1" applyBorder="1" applyAlignment="1">
      <alignment/>
      <protection/>
    </xf>
    <xf numFmtId="4" fontId="9" fillId="24" borderId="23" xfId="56" applyNumberFormat="1" applyFont="1" applyFill="1" applyBorder="1" applyAlignment="1">
      <alignment horizontal="right"/>
      <protection/>
    </xf>
    <xf numFmtId="4" fontId="9" fillId="24" borderId="23" xfId="56" applyNumberFormat="1" applyFont="1" applyFill="1" applyBorder="1" applyAlignment="1" applyProtection="1">
      <alignment horizontal="right" wrapText="1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4" fontId="9" fillId="24" borderId="23" xfId="56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0" applyNumberFormat="1" applyFont="1" applyFill="1" applyBorder="1" applyAlignment="1" applyProtection="1">
      <alignment/>
      <protection/>
    </xf>
    <xf numFmtId="4" fontId="32" fillId="24" borderId="23" xfId="0" applyNumberFormat="1" applyFont="1" applyFill="1" applyBorder="1" applyAlignment="1" applyProtection="1">
      <alignment/>
      <protection/>
    </xf>
    <xf numFmtId="4" fontId="32" fillId="24" borderId="23" xfId="56" applyNumberFormat="1" applyFont="1" applyFill="1" applyBorder="1" applyAlignment="1" applyProtection="1">
      <alignment horizontal="right" vertical="center" wrapText="1"/>
      <protection locked="0"/>
    </xf>
    <xf numFmtId="4" fontId="32" fillId="24" borderId="23" xfId="56" applyNumberFormat="1" applyFont="1" applyFill="1" applyBorder="1" applyAlignment="1" applyProtection="1">
      <alignment horizontal="right" vertical="top" wrapText="1"/>
      <protection/>
    </xf>
    <xf numFmtId="4" fontId="32" fillId="24" borderId="23" xfId="56" applyNumberFormat="1" applyFont="1" applyFill="1" applyBorder="1" applyAlignment="1" applyProtection="1">
      <alignment vertical="top" wrapText="1"/>
      <protection locked="0"/>
    </xf>
    <xf numFmtId="4" fontId="9" fillId="24" borderId="23" xfId="56" applyNumberFormat="1" applyFont="1" applyFill="1" applyBorder="1" applyAlignment="1" applyProtection="1">
      <alignment horizontal="right" vertical="top" wrapText="1"/>
      <protection locked="0"/>
    </xf>
    <xf numFmtId="4" fontId="32" fillId="24" borderId="23" xfId="56" applyNumberFormat="1" applyFont="1" applyFill="1" applyBorder="1" applyAlignment="1" applyProtection="1">
      <alignment horizontal="right" vertical="top" wrapText="1"/>
      <protection locked="0"/>
    </xf>
    <xf numFmtId="0" fontId="9" fillId="24" borderId="23" xfId="0" applyFont="1" applyFill="1" applyBorder="1" applyAlignment="1" applyProtection="1">
      <alignment horizontal="left" vertical="center"/>
      <protection/>
    </xf>
    <xf numFmtId="49" fontId="9" fillId="24" borderId="23" xfId="56" applyNumberFormat="1" applyFont="1" applyFill="1" applyBorder="1" applyAlignment="1" applyProtection="1">
      <alignment horizontal="center" vertical="top" wrapText="1"/>
      <protection locked="0"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9" fillId="24" borderId="23" xfId="56" applyFont="1" applyFill="1" applyBorder="1" applyAlignment="1" applyProtection="1">
      <alignment horizontal="center" vertical="center" wrapText="1"/>
      <protection locked="0"/>
    </xf>
    <xf numFmtId="0" fontId="9" fillId="24" borderId="24" xfId="56" applyFont="1" applyFill="1" applyBorder="1" applyAlignment="1" applyProtection="1">
      <alignment horizontal="center" vertical="center" wrapText="1"/>
      <protection locked="0"/>
    </xf>
    <xf numFmtId="0" fontId="9" fillId="24" borderId="0" xfId="56" applyFont="1" applyFill="1" applyBorder="1" applyAlignment="1" applyProtection="1">
      <alignment horizontal="center" vertical="top" wrapText="1"/>
      <protection locked="0"/>
    </xf>
    <xf numFmtId="49" fontId="9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9" fillId="24" borderId="25" xfId="56" applyFont="1" applyFill="1" applyBorder="1" applyAlignment="1" applyProtection="1">
      <alignment horizontal="center" vertical="center" wrapText="1"/>
      <protection locked="0"/>
    </xf>
    <xf numFmtId="4" fontId="9" fillId="24" borderId="23" xfId="56" applyNumberFormat="1" applyFont="1" applyFill="1" applyBorder="1" applyAlignment="1" applyProtection="1">
      <alignment horizontal="right" wrapText="1"/>
      <protection locked="0"/>
    </xf>
    <xf numFmtId="4" fontId="32" fillId="24" borderId="23" xfId="56" applyNumberFormat="1" applyFont="1" applyFill="1" applyBorder="1" applyAlignment="1" applyProtection="1">
      <alignment horizontal="right" wrapText="1"/>
      <protection/>
    </xf>
    <xf numFmtId="4" fontId="32" fillId="24" borderId="23" xfId="56" applyNumberFormat="1" applyFont="1" applyFill="1" applyBorder="1" applyAlignment="1" applyProtection="1">
      <alignment horizontal="right" wrapText="1"/>
      <protection locked="0"/>
    </xf>
    <xf numFmtId="2" fontId="32" fillId="24" borderId="23" xfId="56" applyNumberFormat="1" applyFont="1" applyFill="1" applyBorder="1" applyAlignment="1" applyProtection="1">
      <alignment horizontal="right" wrapText="1"/>
      <protection/>
    </xf>
    <xf numFmtId="0" fontId="32" fillId="24" borderId="23" xfId="56" applyFont="1" applyFill="1" applyBorder="1" applyAlignment="1">
      <alignment horizontal="right"/>
      <protection/>
    </xf>
    <xf numFmtId="49" fontId="32" fillId="24" borderId="23" xfId="56" applyNumberFormat="1" applyFont="1" applyFill="1" applyBorder="1" applyAlignment="1" applyProtection="1">
      <alignment horizontal="center" vertical="top" wrapText="1"/>
      <protection locked="0"/>
    </xf>
    <xf numFmtId="9" fontId="9" fillId="24" borderId="23" xfId="57" applyFont="1" applyFill="1" applyBorder="1" applyAlignment="1" applyProtection="1">
      <alignment horizontal="right" wrapText="1"/>
      <protection locked="0"/>
    </xf>
    <xf numFmtId="2" fontId="9" fillId="24" borderId="23" xfId="56" applyNumberFormat="1" applyFont="1" applyFill="1" applyBorder="1" applyAlignment="1" applyProtection="1">
      <alignment horizontal="right" wrapText="1"/>
      <protection/>
    </xf>
    <xf numFmtId="4" fontId="9" fillId="0" borderId="23" xfId="56" applyNumberFormat="1" applyFont="1" applyFill="1" applyBorder="1" applyAlignment="1" applyProtection="1">
      <alignment horizontal="right" wrapText="1"/>
      <protection/>
    </xf>
    <xf numFmtId="4" fontId="32" fillId="0" borderId="23" xfId="56" applyNumberFormat="1" applyFont="1" applyFill="1" applyBorder="1" applyAlignment="1" applyProtection="1">
      <alignment horizontal="right" wrapText="1"/>
      <protection/>
    </xf>
    <xf numFmtId="49" fontId="32" fillId="24" borderId="23" xfId="56" applyNumberFormat="1" applyFont="1" applyFill="1" applyBorder="1" applyAlignment="1" applyProtection="1">
      <alignment horizontal="right" vertical="top" wrapText="1"/>
      <protection locked="0"/>
    </xf>
    <xf numFmtId="49" fontId="9" fillId="24" borderId="23" xfId="56" applyNumberFormat="1" applyFont="1" applyFill="1" applyBorder="1" applyAlignment="1" applyProtection="1">
      <alignment horizontal="right" vertical="top" wrapText="1"/>
      <protection locked="0"/>
    </xf>
    <xf numFmtId="0" fontId="32" fillId="24" borderId="0" xfId="56" applyFont="1" applyFill="1" applyBorder="1" applyProtection="1">
      <alignment/>
      <protection/>
    </xf>
    <xf numFmtId="0" fontId="32" fillId="24" borderId="0" xfId="56" applyFont="1" applyFill="1" applyBorder="1" applyProtection="1">
      <alignment/>
      <protection locked="0"/>
    </xf>
    <xf numFmtId="0" fontId="32" fillId="24" borderId="0" xfId="56" applyFont="1" applyFill="1" applyProtection="1">
      <alignment/>
      <protection/>
    </xf>
    <xf numFmtId="10" fontId="9" fillId="24" borderId="0" xfId="56" applyNumberFormat="1" applyFont="1" applyFill="1" applyBorder="1" applyAlignment="1" applyProtection="1">
      <alignment horizontal="right" vertical="top" wrapText="1"/>
      <protection/>
    </xf>
    <xf numFmtId="0" fontId="9" fillId="24" borderId="0" xfId="56" applyFont="1" applyFill="1" applyBorder="1" applyProtection="1">
      <alignment/>
      <protection locked="0"/>
    </xf>
    <xf numFmtId="0" fontId="9" fillId="24" borderId="0" xfId="56" applyFont="1" applyFill="1" applyBorder="1" applyProtection="1">
      <alignment/>
      <protection/>
    </xf>
    <xf numFmtId="0" fontId="9" fillId="24" borderId="0" xfId="56" applyFont="1" applyFill="1" applyProtection="1">
      <alignment/>
      <protection/>
    </xf>
    <xf numFmtId="4" fontId="9" fillId="24" borderId="0" xfId="56" applyNumberFormat="1" applyFont="1" applyFill="1" applyBorder="1" applyProtection="1">
      <alignment/>
      <protection locked="0"/>
    </xf>
    <xf numFmtId="0" fontId="9" fillId="24" borderId="0" xfId="56" applyFont="1" applyFill="1" applyProtection="1">
      <alignment/>
      <protection locked="0"/>
    </xf>
    <xf numFmtId="10" fontId="32" fillId="24" borderId="0" xfId="56" applyNumberFormat="1" applyFont="1" applyFill="1" applyBorder="1" applyAlignment="1" applyProtection="1">
      <alignment horizontal="right" vertical="top" wrapText="1"/>
      <protection/>
    </xf>
    <xf numFmtId="0" fontId="32" fillId="24" borderId="0" xfId="56" applyFont="1" applyFill="1" applyProtection="1">
      <alignment/>
      <protection locked="0"/>
    </xf>
    <xf numFmtId="0" fontId="14" fillId="24" borderId="0" xfId="0" applyFont="1" applyFill="1" applyBorder="1" applyAlignment="1">
      <alignment/>
    </xf>
    <xf numFmtId="4" fontId="32" fillId="24" borderId="23" xfId="0" applyNumberFormat="1" applyFont="1" applyFill="1" applyBorder="1" applyAlignment="1">
      <alignment/>
    </xf>
    <xf numFmtId="0" fontId="14" fillId="24" borderId="0" xfId="0" applyFont="1" applyFill="1" applyBorder="1" applyAlignment="1" applyProtection="1">
      <alignment/>
      <protection locked="0"/>
    </xf>
    <xf numFmtId="0" fontId="14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4" fontId="9" fillId="24" borderId="23" xfId="0" applyNumberFormat="1" applyFont="1" applyFill="1" applyBorder="1" applyAlignment="1">
      <alignment/>
    </xf>
    <xf numFmtId="0" fontId="10" fillId="24" borderId="0" xfId="0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32" fillId="24" borderId="23" xfId="0" applyFont="1" applyFill="1" applyBorder="1" applyAlignment="1">
      <alignment horizontal="right"/>
    </xf>
    <xf numFmtId="0" fontId="9" fillId="24" borderId="23" xfId="0" applyFont="1" applyFill="1" applyBorder="1" applyAlignment="1">
      <alignment horizontal="right"/>
    </xf>
    <xf numFmtId="4" fontId="9" fillId="24" borderId="23" xfId="56" applyNumberFormat="1" applyFont="1" applyFill="1" applyBorder="1" applyAlignment="1" applyProtection="1">
      <alignment wrapText="1"/>
      <protection locked="0"/>
    </xf>
    <xf numFmtId="4" fontId="32" fillId="24" borderId="0" xfId="56" applyNumberFormat="1" applyFont="1" applyFill="1" applyBorder="1" applyProtection="1">
      <alignment/>
      <protection locked="0"/>
    </xf>
    <xf numFmtId="49" fontId="9" fillId="24" borderId="23" xfId="56" applyNumberFormat="1" applyFont="1" applyFill="1" applyBorder="1" applyAlignment="1" applyProtection="1">
      <alignment horizontal="right" vertical="top" wrapText="1"/>
      <protection/>
    </xf>
    <xf numFmtId="49" fontId="32" fillId="24" borderId="23" xfId="56" applyNumberFormat="1" applyFont="1" applyFill="1" applyBorder="1" applyAlignment="1" applyProtection="1">
      <alignment horizontal="right" vertical="top" wrapText="1"/>
      <protection/>
    </xf>
    <xf numFmtId="0" fontId="32" fillId="24" borderId="23" xfId="56" applyFont="1" applyFill="1" applyBorder="1" applyAlignment="1" applyProtection="1">
      <alignment horizontal="right"/>
      <protection locked="0"/>
    </xf>
    <xf numFmtId="0" fontId="9" fillId="24" borderId="23" xfId="56" applyFont="1" applyFill="1" applyBorder="1" applyAlignment="1" applyProtection="1">
      <alignment horizontal="right"/>
      <protection locked="0"/>
    </xf>
    <xf numFmtId="0" fontId="9" fillId="24" borderId="0" xfId="56" applyFont="1" applyFill="1" applyBorder="1">
      <alignment/>
      <protection/>
    </xf>
    <xf numFmtId="0" fontId="32" fillId="24" borderId="0" xfId="56" applyFont="1" applyFill="1" applyBorder="1">
      <alignment/>
      <protection/>
    </xf>
    <xf numFmtId="0" fontId="9" fillId="24" borderId="0" xfId="56" applyFont="1" applyFill="1">
      <alignment/>
      <protection/>
    </xf>
    <xf numFmtId="0" fontId="9" fillId="24" borderId="23" xfId="56" applyFont="1" applyFill="1" applyBorder="1" applyAlignment="1">
      <alignment horizontal="right"/>
      <protection/>
    </xf>
    <xf numFmtId="0" fontId="32" fillId="24" borderId="0" xfId="56" applyFont="1" applyFill="1">
      <alignment/>
      <protection/>
    </xf>
    <xf numFmtId="49" fontId="32" fillId="24" borderId="23" xfId="56" applyNumberFormat="1" applyFont="1" applyFill="1" applyBorder="1" applyProtection="1">
      <alignment/>
      <protection locked="0"/>
    </xf>
    <xf numFmtId="4" fontId="32" fillId="24" borderId="23" xfId="56" applyNumberFormat="1" applyFont="1" applyFill="1" applyBorder="1" applyAlignment="1">
      <alignment/>
      <protection/>
    </xf>
    <xf numFmtId="49" fontId="9" fillId="24" borderId="23" xfId="56" applyNumberFormat="1" applyFont="1" applyFill="1" applyBorder="1" applyProtection="1">
      <alignment/>
      <protection locked="0"/>
    </xf>
    <xf numFmtId="4" fontId="9" fillId="24" borderId="23" xfId="56" applyNumberFormat="1" applyFont="1" applyFill="1" applyBorder="1" applyAlignment="1">
      <alignment/>
      <protection/>
    </xf>
    <xf numFmtId="0" fontId="9" fillId="24" borderId="23" xfId="56" applyFont="1" applyFill="1" applyBorder="1" applyProtection="1">
      <alignment/>
      <protection locked="0"/>
    </xf>
    <xf numFmtId="4" fontId="9" fillId="24" borderId="23" xfId="56" applyNumberFormat="1" applyFont="1" applyFill="1" applyBorder="1" applyAlignment="1" applyProtection="1">
      <alignment/>
      <protection locked="0"/>
    </xf>
    <xf numFmtId="0" fontId="32" fillId="24" borderId="23" xfId="56" applyFont="1" applyFill="1" applyBorder="1" applyProtection="1">
      <alignment/>
      <protection locked="0"/>
    </xf>
    <xf numFmtId="1" fontId="9" fillId="24" borderId="0" xfId="56" applyNumberFormat="1" applyFont="1" applyFill="1" applyProtection="1">
      <alignment/>
      <protection locked="0"/>
    </xf>
    <xf numFmtId="0" fontId="32" fillId="24" borderId="0" xfId="56" applyFont="1" applyFill="1" applyAlignment="1" applyProtection="1">
      <alignment/>
      <protection locked="0"/>
    </xf>
    <xf numFmtId="49" fontId="9" fillId="24" borderId="23" xfId="56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56" applyNumberFormat="1" applyFont="1" applyFill="1" applyBorder="1" applyAlignment="1" applyProtection="1">
      <alignment horizontal="center" vertical="center" wrapText="1"/>
      <protection locked="0"/>
    </xf>
    <xf numFmtId="4" fontId="32" fillId="0" borderId="23" xfId="56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>
      <alignment/>
    </xf>
    <xf numFmtId="4" fontId="32" fillId="0" borderId="19" xfId="56" applyNumberFormat="1" applyFont="1" applyFill="1" applyBorder="1" applyAlignment="1" applyProtection="1">
      <alignment horizontal="right" wrapText="1"/>
      <protection locked="0"/>
    </xf>
    <xf numFmtId="4" fontId="9" fillId="24" borderId="19" xfId="56" applyNumberFormat="1" applyFont="1" applyFill="1" applyBorder="1" applyAlignment="1" applyProtection="1">
      <alignment horizontal="right" wrapText="1"/>
      <protection locked="0"/>
    </xf>
    <xf numFmtId="0" fontId="14" fillId="0" borderId="23" xfId="0" applyFont="1" applyBorder="1" applyAlignment="1">
      <alignment/>
    </xf>
    <xf numFmtId="0" fontId="14" fillId="0" borderId="0" xfId="0" applyFont="1" applyFill="1" applyBorder="1" applyAlignment="1">
      <alignment/>
    </xf>
    <xf numFmtId="43" fontId="9" fillId="24" borderId="23" xfId="56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/>
    </xf>
    <xf numFmtId="171" fontId="9" fillId="24" borderId="23" xfId="56" applyNumberFormat="1" applyFont="1" applyFill="1" applyBorder="1" applyAlignment="1" applyProtection="1">
      <alignment horizontal="center" wrapText="1"/>
      <protection/>
    </xf>
    <xf numFmtId="1" fontId="14" fillId="24" borderId="0" xfId="0" applyNumberFormat="1" applyFont="1" applyFill="1" applyAlignment="1">
      <alignment/>
    </xf>
    <xf numFmtId="1" fontId="14" fillId="24" borderId="0" xfId="0" applyNumberFormat="1" applyFont="1" applyFill="1" applyBorder="1" applyAlignment="1">
      <alignment/>
    </xf>
    <xf numFmtId="4" fontId="32" fillId="24" borderId="24" xfId="56" applyNumberFormat="1" applyFont="1" applyFill="1" applyBorder="1" applyAlignment="1" applyProtection="1">
      <alignment horizontal="right" wrapText="1"/>
      <protection/>
    </xf>
    <xf numFmtId="4" fontId="9" fillId="24" borderId="18" xfId="56" applyNumberFormat="1" applyFont="1" applyFill="1" applyBorder="1" applyAlignment="1" applyProtection="1">
      <alignment horizontal="right" wrapText="1"/>
      <protection locked="0"/>
    </xf>
    <xf numFmtId="0" fontId="14" fillId="24" borderId="0" xfId="0" applyFont="1" applyFill="1" applyAlignment="1">
      <alignment horizontal="left" vertical="center" indent="1"/>
    </xf>
    <xf numFmtId="1" fontId="14" fillId="24" borderId="0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4" borderId="23" xfId="56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6" applyNumberFormat="1" applyFont="1" applyFill="1" applyBorder="1" applyAlignment="1" applyProtection="1">
      <alignment horizontal="right" vertical="center" wrapText="1"/>
      <protection locked="0"/>
    </xf>
    <xf numFmtId="0" fontId="9" fillId="24" borderId="23" xfId="56" applyFont="1" applyFill="1" applyBorder="1" applyAlignment="1" applyProtection="1">
      <alignment horizontal="left" vertical="center" wrapText="1"/>
      <protection locked="0"/>
    </xf>
    <xf numFmtId="0" fontId="3" fillId="24" borderId="0" xfId="56" applyFont="1" applyFill="1" applyBorder="1" applyAlignment="1" applyProtection="1">
      <alignment horizontal="center" vertical="center" wrapText="1"/>
      <protection locked="0"/>
    </xf>
    <xf numFmtId="0" fontId="27" fillId="24" borderId="0" xfId="56" applyFont="1" applyFill="1" applyAlignment="1" applyProtection="1">
      <alignment horizontal="center" vertical="center"/>
      <protection locked="0"/>
    </xf>
    <xf numFmtId="0" fontId="3" fillId="24" borderId="0" xfId="56" applyFont="1" applyFill="1" applyAlignment="1" applyProtection="1">
      <alignment vertical="center"/>
      <protection locked="0"/>
    </xf>
    <xf numFmtId="9" fontId="9" fillId="24" borderId="23" xfId="57" applyFont="1" applyFill="1" applyBorder="1" applyAlignment="1" applyProtection="1">
      <alignment horizontal="center" vertical="center" wrapText="1"/>
      <protection locked="0"/>
    </xf>
    <xf numFmtId="0" fontId="9" fillId="24" borderId="0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vertical="center"/>
      <protection locked="0"/>
    </xf>
    <xf numFmtId="0" fontId="32" fillId="24" borderId="0" xfId="56" applyFont="1" applyFill="1" applyBorder="1" applyAlignment="1" applyProtection="1">
      <alignment vertical="center"/>
      <protection/>
    </xf>
    <xf numFmtId="0" fontId="32" fillId="24" borderId="0" xfId="56" applyFont="1" applyFill="1" applyAlignment="1" applyProtection="1">
      <alignment vertical="center"/>
      <protection/>
    </xf>
    <xf numFmtId="0" fontId="3" fillId="24" borderId="0" xfId="0" applyFont="1" applyFill="1" applyAlignment="1">
      <alignment vertical="center"/>
    </xf>
    <xf numFmtId="0" fontId="27" fillId="0" borderId="0" xfId="56" applyFont="1" applyAlignment="1" applyProtection="1">
      <alignment vertical="center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49" fontId="9" fillId="24" borderId="27" xfId="56" applyNumberFormat="1" applyFont="1" applyFill="1" applyBorder="1" applyAlignment="1" applyProtection="1">
      <alignment horizontal="center" vertical="center" wrapText="1"/>
      <protection locked="0"/>
    </xf>
    <xf numFmtId="0" fontId="9" fillId="24" borderId="23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49" fontId="9" fillId="24" borderId="27" xfId="56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9" fillId="24" borderId="24" xfId="56" applyNumberFormat="1" applyFont="1" applyFill="1" applyBorder="1" applyAlignment="1" applyProtection="1">
      <alignment horizontal="right" vertical="center" wrapText="1"/>
      <protection locked="0"/>
    </xf>
    <xf numFmtId="49" fontId="9" fillId="24" borderId="24" xfId="56" applyNumberFormat="1" applyFont="1" applyFill="1" applyBorder="1" applyAlignment="1" applyProtection="1">
      <alignment horizontal="center" vertical="center" wrapText="1"/>
      <protection locked="0"/>
    </xf>
    <xf numFmtId="1" fontId="14" fillId="24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9" fillId="24" borderId="23" xfId="56" applyFont="1" applyFill="1" applyBorder="1" applyAlignment="1" applyProtection="1">
      <alignment horizontal="center" vertical="center" wrapText="1"/>
      <protection/>
    </xf>
    <xf numFmtId="2" fontId="9" fillId="24" borderId="23" xfId="56" applyNumberFormat="1" applyFont="1" applyFill="1" applyBorder="1" applyAlignment="1" applyProtection="1">
      <alignment horizontal="right" wrapText="1"/>
      <protection locked="0"/>
    </xf>
    <xf numFmtId="0" fontId="9" fillId="24" borderId="23" xfId="56" applyFont="1" applyFill="1" applyBorder="1" applyAlignment="1" applyProtection="1">
      <alignment horizontal="center" vertical="center"/>
      <protection/>
    </xf>
    <xf numFmtId="49" fontId="9" fillId="24" borderId="23" xfId="56" applyNumberFormat="1" applyFont="1" applyFill="1" applyBorder="1" applyAlignment="1" applyProtection="1">
      <alignment vertical="center" wrapText="1"/>
      <protection locked="0"/>
    </xf>
    <xf numFmtId="0" fontId="9" fillId="24" borderId="23" xfId="56" applyFont="1" applyFill="1" applyBorder="1" applyAlignment="1" applyProtection="1">
      <alignment vertical="center" wrapText="1"/>
      <protection locked="0"/>
    </xf>
    <xf numFmtId="0" fontId="3" fillId="24" borderId="0" xfId="56" applyFont="1" applyFill="1" applyAlignment="1" applyProtection="1">
      <alignment horizontal="center" vertical="center"/>
      <protection/>
    </xf>
    <xf numFmtId="0" fontId="29" fillId="24" borderId="0" xfId="0" applyFont="1" applyFill="1" applyAlignment="1">
      <alignment vertical="center"/>
    </xf>
    <xf numFmtId="0" fontId="3" fillId="24" borderId="23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top" readingOrder="2"/>
    </xf>
    <xf numFmtId="0" fontId="23" fillId="24" borderId="0" xfId="0" applyFont="1" applyFill="1" applyBorder="1" applyAlignment="1">
      <alignment horizontal="center" vertical="top" readingOrder="2"/>
    </xf>
    <xf numFmtId="4" fontId="23" fillId="0" borderId="22" xfId="0" applyNumberFormat="1" applyFont="1" applyBorder="1" applyAlignment="1" applyProtection="1">
      <alignment horizontal="left"/>
      <protection locked="0"/>
    </xf>
    <xf numFmtId="0" fontId="23" fillId="2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" fontId="23" fillId="24" borderId="0" xfId="56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0" xfId="0" applyFont="1" applyAlignment="1">
      <alignment/>
    </xf>
    <xf numFmtId="0" fontId="35" fillId="24" borderId="0" xfId="0" applyFont="1" applyFill="1" applyAlignment="1">
      <alignment horizontal="left" vertical="center" indent="1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Alignment="1">
      <alignment horizontal="center"/>
    </xf>
    <xf numFmtId="4" fontId="9" fillId="24" borderId="23" xfId="34" applyNumberFormat="1" applyFont="1" applyFill="1" applyBorder="1" applyAlignment="1" applyProtection="1">
      <alignment horizontal="right" wrapText="1"/>
      <protection/>
    </xf>
    <xf numFmtId="2" fontId="32" fillId="0" borderId="23" xfId="56" applyNumberFormat="1" applyFont="1" applyFill="1" applyBorder="1" applyAlignment="1" applyProtection="1">
      <alignment horizontal="right" wrapText="1"/>
      <protection/>
    </xf>
    <xf numFmtId="4" fontId="32" fillId="24" borderId="23" xfId="56" applyNumberFormat="1" applyFont="1" applyFill="1" applyBorder="1" applyAlignment="1" applyProtection="1">
      <alignment wrapText="1"/>
      <protection locked="0"/>
    </xf>
    <xf numFmtId="9" fontId="32" fillId="24" borderId="23" xfId="57" applyFont="1" applyFill="1" applyBorder="1" applyAlignment="1" applyProtection="1">
      <alignment horizontal="right" wrapText="1"/>
      <protection locked="0"/>
    </xf>
    <xf numFmtId="4" fontId="9" fillId="0" borderId="23" xfId="56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32" fillId="0" borderId="0" xfId="56" applyFont="1" applyFill="1" applyProtection="1">
      <alignment/>
      <protection/>
    </xf>
    <xf numFmtId="0" fontId="32" fillId="0" borderId="0" xfId="56" applyFont="1" applyFill="1" applyProtection="1">
      <alignment/>
      <protection locked="0"/>
    </xf>
    <xf numFmtId="10" fontId="27" fillId="0" borderId="23" xfId="56" applyNumberFormat="1" applyFont="1" applyFill="1" applyBorder="1" applyAlignment="1" applyProtection="1">
      <alignment horizontal="right" vertical="top" wrapText="1"/>
      <protection/>
    </xf>
    <xf numFmtId="0" fontId="27" fillId="0" borderId="0" xfId="56" applyFont="1" applyFill="1" applyProtection="1">
      <alignment/>
      <protection/>
    </xf>
    <xf numFmtId="49" fontId="9" fillId="0" borderId="23" xfId="56" applyNumberFormat="1" applyFont="1" applyFill="1" applyBorder="1" applyAlignment="1" applyProtection="1">
      <alignment horizontal="right" vertical="center" wrapText="1"/>
      <protection locked="0"/>
    </xf>
    <xf numFmtId="4" fontId="9" fillId="0" borderId="23" xfId="56" applyNumberFormat="1" applyFont="1" applyFill="1" applyBorder="1" applyAlignment="1" applyProtection="1">
      <alignment horizontal="right" wrapText="1"/>
      <protection/>
    </xf>
    <xf numFmtId="10" fontId="3" fillId="0" borderId="23" xfId="56" applyNumberFormat="1" applyFont="1" applyFill="1" applyBorder="1" applyAlignment="1" applyProtection="1">
      <alignment horizontal="right" vertical="top" wrapText="1"/>
      <protection/>
    </xf>
    <xf numFmtId="0" fontId="3" fillId="0" borderId="0" xfId="56" applyFont="1" applyFill="1" applyProtection="1">
      <alignment/>
      <protection/>
    </xf>
    <xf numFmtId="9" fontId="9" fillId="24" borderId="23" xfId="57" applyFont="1" applyFill="1" applyBorder="1" applyAlignment="1" applyProtection="1">
      <alignment horizontal="left" wrapText="1"/>
      <protection locked="0"/>
    </xf>
    <xf numFmtId="4" fontId="3" fillId="24" borderId="0" xfId="56" applyNumberFormat="1" applyFont="1" applyFill="1" applyBorder="1" applyAlignment="1" applyProtection="1">
      <alignment horizontal="left" vertical="top" wrapText="1"/>
      <protection locked="0"/>
    </xf>
    <xf numFmtId="0" fontId="3" fillId="24" borderId="0" xfId="56" applyFont="1" applyFill="1" applyAlignment="1" applyProtection="1">
      <alignment horizontal="left"/>
      <protection locked="0"/>
    </xf>
    <xf numFmtId="9" fontId="9" fillId="0" borderId="23" xfId="57" applyFont="1" applyFill="1" applyBorder="1" applyAlignment="1" applyProtection="1">
      <alignment horizontal="right" wrapText="1"/>
      <protection locked="0"/>
    </xf>
    <xf numFmtId="171" fontId="27" fillId="24" borderId="0" xfId="34" applyFont="1" applyFill="1" applyBorder="1" applyAlignment="1" applyProtection="1">
      <alignment/>
      <protection/>
    </xf>
    <xf numFmtId="49" fontId="32" fillId="24" borderId="0" xfId="56" applyNumberFormat="1" applyFont="1" applyFill="1" applyBorder="1" applyAlignment="1" applyProtection="1">
      <alignment horizontal="right" vertical="center" wrapText="1"/>
      <protection locked="0"/>
    </xf>
    <xf numFmtId="4" fontId="32" fillId="24" borderId="0" xfId="56" applyNumberFormat="1" applyFont="1" applyFill="1" applyBorder="1" applyAlignment="1" applyProtection="1">
      <alignment horizontal="right" wrapText="1"/>
      <protection locked="0"/>
    </xf>
    <xf numFmtId="4" fontId="9" fillId="24" borderId="0" xfId="56" applyNumberFormat="1" applyFont="1" applyFill="1" applyBorder="1" applyAlignment="1" applyProtection="1">
      <alignment horizontal="right" wrapText="1"/>
      <protection locked="0"/>
    </xf>
    <xf numFmtId="4" fontId="32" fillId="24" borderId="23" xfId="56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49" fontId="36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36" fillId="24" borderId="23" xfId="56" applyFont="1" applyFill="1" applyBorder="1" applyAlignment="1" applyProtection="1">
      <alignment horizontal="center" vertical="center" wrapText="1"/>
      <protection locked="0"/>
    </xf>
    <xf numFmtId="0" fontId="36" fillId="24" borderId="25" xfId="56" applyFont="1" applyFill="1" applyBorder="1" applyAlignment="1" applyProtection="1">
      <alignment horizontal="center" vertical="center" wrapText="1"/>
      <protection locked="0"/>
    </xf>
    <xf numFmtId="4" fontId="36" fillId="24" borderId="23" xfId="56" applyNumberFormat="1" applyFont="1" applyFill="1" applyBorder="1" applyAlignment="1" applyProtection="1">
      <alignment horizontal="right" wrapText="1"/>
      <protection locked="0"/>
    </xf>
    <xf numFmtId="4" fontId="36" fillId="24" borderId="23" xfId="56" applyNumberFormat="1" applyFont="1" applyFill="1" applyBorder="1" applyAlignment="1" applyProtection="1">
      <alignment horizontal="right" wrapText="1"/>
      <protection/>
    </xf>
    <xf numFmtId="4" fontId="37" fillId="24" borderId="23" xfId="56" applyNumberFormat="1" applyFont="1" applyFill="1" applyBorder="1" applyAlignment="1" applyProtection="1">
      <alignment horizontal="right" wrapText="1"/>
      <protection/>
    </xf>
    <xf numFmtId="2" fontId="37" fillId="24" borderId="23" xfId="56" applyNumberFormat="1" applyFont="1" applyFill="1" applyBorder="1" applyAlignment="1" applyProtection="1">
      <alignment horizontal="right" wrapText="1"/>
      <protection/>
    </xf>
    <xf numFmtId="0" fontId="37" fillId="24" borderId="21" xfId="56" applyFont="1" applyFill="1" applyBorder="1" applyAlignment="1">
      <alignment/>
      <protection/>
    </xf>
    <xf numFmtId="0" fontId="37" fillId="24" borderId="0" xfId="56" applyFont="1" applyFill="1" applyBorder="1" applyAlignment="1">
      <alignment/>
      <protection/>
    </xf>
    <xf numFmtId="0" fontId="37" fillId="24" borderId="0" xfId="56" applyFont="1" applyFill="1" applyAlignment="1">
      <alignment/>
      <protection/>
    </xf>
    <xf numFmtId="0" fontId="29" fillId="0" borderId="0" xfId="0" applyFont="1" applyFill="1" applyAlignment="1">
      <alignment/>
    </xf>
    <xf numFmtId="0" fontId="9" fillId="24" borderId="23" xfId="56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/>
    </xf>
    <xf numFmtId="0" fontId="25" fillId="24" borderId="0" xfId="56" applyFont="1" applyFill="1" applyBorder="1">
      <alignment/>
      <protection/>
    </xf>
    <xf numFmtId="0" fontId="25" fillId="24" borderId="0" xfId="56" applyFont="1" applyFill="1">
      <alignment/>
      <protection/>
    </xf>
    <xf numFmtId="4" fontId="23" fillId="24" borderId="24" xfId="56" applyNumberFormat="1" applyFont="1" applyFill="1" applyBorder="1" applyAlignment="1" applyProtection="1">
      <alignment horizontal="left" wrapText="1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35" fillId="24" borderId="0" xfId="0" applyFont="1" applyFill="1" applyBorder="1" applyAlignment="1" applyProtection="1">
      <alignment/>
      <protection locked="0"/>
    </xf>
    <xf numFmtId="0" fontId="27" fillId="26" borderId="0" xfId="56" applyFont="1" applyFill="1" applyProtection="1">
      <alignment/>
      <protection locked="0"/>
    </xf>
    <xf numFmtId="0" fontId="27" fillId="26" borderId="0" xfId="56" applyFont="1" applyFill="1" applyBorder="1" applyProtection="1">
      <alignment/>
      <protection locked="0"/>
    </xf>
    <xf numFmtId="0" fontId="27" fillId="26" borderId="0" xfId="56" applyFont="1" applyFill="1" applyProtection="1">
      <alignment/>
      <protection/>
    </xf>
    <xf numFmtId="0" fontId="27" fillId="26" borderId="0" xfId="56" applyFont="1" applyFill="1" applyBorder="1" applyProtection="1">
      <alignment/>
      <protection/>
    </xf>
    <xf numFmtId="0" fontId="29" fillId="26" borderId="0" xfId="0" applyFont="1" applyFill="1" applyAlignment="1">
      <alignment/>
    </xf>
    <xf numFmtId="0" fontId="29" fillId="26" borderId="0" xfId="0" applyFont="1" applyFill="1" applyBorder="1" applyAlignment="1">
      <alignment/>
    </xf>
    <xf numFmtId="0" fontId="9" fillId="0" borderId="23" xfId="56" applyFont="1" applyFill="1" applyBorder="1" applyAlignment="1" applyProtection="1">
      <alignment horizontal="left" vertical="center" wrapText="1"/>
      <protection locked="0"/>
    </xf>
    <xf numFmtId="2" fontId="3" fillId="24" borderId="23" xfId="57" applyNumberFormat="1" applyFont="1" applyFill="1" applyBorder="1" applyAlignment="1" applyProtection="1">
      <alignment horizontal="center" wrapText="1"/>
      <protection/>
    </xf>
    <xf numFmtId="2" fontId="27" fillId="24" borderId="23" xfId="57" applyNumberFormat="1" applyFont="1" applyFill="1" applyBorder="1" applyAlignment="1" applyProtection="1">
      <alignment horizontal="center" wrapText="1"/>
      <protection/>
    </xf>
    <xf numFmtId="0" fontId="0" fillId="24" borderId="0" xfId="0" applyFill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/>
    </xf>
    <xf numFmtId="0" fontId="15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3" fontId="15" fillId="0" borderId="23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4" fontId="15" fillId="0" borderId="20" xfId="0" applyNumberFormat="1" applyFont="1" applyBorder="1" applyAlignment="1" applyProtection="1">
      <alignment horizontal="right"/>
      <protection locked="0"/>
    </xf>
    <xf numFmtId="4" fontId="23" fillId="24" borderId="28" xfId="56" applyNumberFormat="1" applyFont="1" applyFill="1" applyBorder="1" applyAlignment="1" applyProtection="1">
      <alignment horizontal="left" wrapText="1"/>
      <protection locked="0"/>
    </xf>
    <xf numFmtId="4" fontId="9" fillId="24" borderId="26" xfId="56" applyNumberFormat="1" applyFont="1" applyFill="1" applyBorder="1" applyAlignment="1" applyProtection="1">
      <alignment horizontal="center" vertical="center" wrapText="1"/>
      <protection locked="0"/>
    </xf>
    <xf numFmtId="0" fontId="9" fillId="24" borderId="26" xfId="56" applyNumberFormat="1" applyFont="1" applyFill="1" applyBorder="1" applyAlignment="1" applyProtection="1">
      <alignment horizontal="center" vertical="center" wrapText="1"/>
      <protection locked="0"/>
    </xf>
    <xf numFmtId="4" fontId="9" fillId="24" borderId="26" xfId="56" applyNumberFormat="1" applyFont="1" applyFill="1" applyBorder="1" applyAlignment="1" applyProtection="1">
      <alignment horizontal="right" wrapText="1"/>
      <protection locked="0"/>
    </xf>
    <xf numFmtId="4" fontId="9" fillId="26" borderId="26" xfId="56" applyNumberFormat="1" applyFont="1" applyFill="1" applyBorder="1" applyAlignment="1" applyProtection="1">
      <alignment horizontal="right" wrapText="1"/>
      <protection locked="0"/>
    </xf>
    <xf numFmtId="4" fontId="32" fillId="26" borderId="26" xfId="56" applyNumberFormat="1" applyFont="1" applyFill="1" applyBorder="1" applyAlignment="1" applyProtection="1">
      <alignment horizontal="right" wrapText="1"/>
      <protection locked="0"/>
    </xf>
    <xf numFmtId="4" fontId="9" fillId="0" borderId="26" xfId="56" applyNumberFormat="1" applyFont="1" applyFill="1" applyBorder="1" applyAlignment="1" applyProtection="1">
      <alignment horizontal="right" wrapText="1"/>
      <protection locked="0"/>
    </xf>
    <xf numFmtId="9" fontId="36" fillId="24" borderId="23" xfId="57" applyFont="1" applyFill="1" applyBorder="1" applyAlignment="1" applyProtection="1">
      <alignment horizontal="center" vertical="center" wrapText="1"/>
      <protection locked="0"/>
    </xf>
    <xf numFmtId="0" fontId="32" fillId="24" borderId="23" xfId="56" applyFont="1" applyFill="1" applyBorder="1" applyAlignment="1" applyProtection="1">
      <alignment vertical="center"/>
      <protection locked="0"/>
    </xf>
    <xf numFmtId="0" fontId="32" fillId="24" borderId="23" xfId="56" applyFont="1" applyFill="1" applyBorder="1" applyAlignment="1" applyProtection="1">
      <alignment vertical="center" wrapText="1"/>
      <protection locked="0"/>
    </xf>
    <xf numFmtId="0" fontId="8" fillId="24" borderId="23" xfId="56" applyFont="1" applyFill="1" applyBorder="1" applyAlignment="1" applyProtection="1">
      <alignment horizontal="left" vertical="center" wrapText="1"/>
      <protection/>
    </xf>
    <xf numFmtId="0" fontId="9" fillId="24" borderId="23" xfId="56" applyFont="1" applyFill="1" applyBorder="1" applyAlignment="1" applyProtection="1">
      <alignment vertical="center" wrapText="1"/>
      <protection/>
    </xf>
    <xf numFmtId="0" fontId="9" fillId="24" borderId="23" xfId="56" applyFont="1" applyFill="1" applyBorder="1" applyAlignment="1" applyProtection="1">
      <alignment vertical="center" wrapText="1"/>
      <protection locked="0"/>
    </xf>
    <xf numFmtId="0" fontId="32" fillId="0" borderId="23" xfId="56" applyFont="1" applyFill="1" applyBorder="1" applyAlignment="1" applyProtection="1">
      <alignment vertical="center" wrapText="1"/>
      <protection locked="0"/>
    </xf>
    <xf numFmtId="0" fontId="9" fillId="0" borderId="23" xfId="56" applyFont="1" applyFill="1" applyBorder="1" applyAlignment="1" applyProtection="1">
      <alignment vertical="center" wrapText="1"/>
      <protection locked="0"/>
    </xf>
    <xf numFmtId="49" fontId="33" fillId="24" borderId="23" xfId="56" applyNumberFormat="1" applyFont="1" applyFill="1" applyBorder="1" applyAlignment="1" applyProtection="1">
      <alignment horizontal="left" vertical="center" wrapText="1"/>
      <protection locked="0"/>
    </xf>
    <xf numFmtId="49" fontId="34" fillId="24" borderId="23" xfId="56" applyNumberFormat="1" applyFont="1" applyFill="1" applyBorder="1" applyAlignment="1" applyProtection="1">
      <alignment horizontal="left" vertical="center" wrapText="1"/>
      <protection locked="0"/>
    </xf>
    <xf numFmtId="0" fontId="32" fillId="24" borderId="23" xfId="56" applyFont="1" applyFill="1" applyBorder="1" applyAlignment="1" applyProtection="1">
      <alignment vertical="center" wrapText="1"/>
      <protection/>
    </xf>
    <xf numFmtId="0" fontId="9" fillId="24" borderId="23" xfId="56" applyFont="1" applyFill="1" applyBorder="1" applyAlignment="1" applyProtection="1">
      <alignment vertical="center"/>
      <protection locked="0"/>
    </xf>
    <xf numFmtId="0" fontId="9" fillId="24" borderId="23" xfId="56" applyFont="1" applyFill="1" applyBorder="1" applyAlignment="1">
      <alignment vertical="center"/>
      <protection/>
    </xf>
    <xf numFmtId="0" fontId="9" fillId="24" borderId="23" xfId="56" applyFont="1" applyFill="1" applyBorder="1" applyAlignment="1">
      <alignment vertical="center" wrapText="1"/>
      <protection/>
    </xf>
    <xf numFmtId="0" fontId="32" fillId="24" borderId="23" xfId="56" applyFont="1" applyFill="1" applyBorder="1" applyAlignment="1">
      <alignment vertical="center"/>
      <protection/>
    </xf>
    <xf numFmtId="0" fontId="5" fillId="24" borderId="0" xfId="56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32" fillId="24" borderId="23" xfId="56" applyFont="1" applyFill="1" applyBorder="1" applyAlignment="1" applyProtection="1">
      <alignment vertical="center"/>
      <protection locked="0"/>
    </xf>
    <xf numFmtId="188" fontId="32" fillId="24" borderId="23" xfId="34" applyNumberFormat="1" applyFont="1" applyFill="1" applyBorder="1" applyAlignment="1" applyProtection="1">
      <alignment wrapText="1"/>
      <protection/>
    </xf>
    <xf numFmtId="4" fontId="3" fillId="24" borderId="23" xfId="56" applyNumberFormat="1" applyFont="1" applyFill="1" applyBorder="1" applyAlignment="1" applyProtection="1">
      <alignment horizontal="right" wrapText="1"/>
      <protection locked="0"/>
    </xf>
    <xf numFmtId="4" fontId="27" fillId="24" borderId="23" xfId="56" applyNumberFormat="1" applyFont="1" applyFill="1" applyBorder="1" applyAlignment="1" applyProtection="1">
      <alignment horizontal="right" wrapText="1"/>
      <protection locked="0"/>
    </xf>
    <xf numFmtId="0" fontId="3" fillId="26" borderId="0" xfId="56" applyFont="1" applyFill="1" applyProtection="1">
      <alignment/>
      <protection locked="0"/>
    </xf>
    <xf numFmtId="0" fontId="3" fillId="26" borderId="0" xfId="56" applyFont="1" applyFill="1" applyBorder="1" applyProtection="1">
      <alignment/>
      <protection locked="0"/>
    </xf>
    <xf numFmtId="49" fontId="32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right" vertical="center"/>
      <protection locked="0"/>
    </xf>
    <xf numFmtId="49" fontId="32" fillId="0" borderId="23" xfId="56" applyNumberFormat="1" applyFont="1" applyFill="1" applyBorder="1" applyAlignment="1" applyProtection="1">
      <alignment horizontal="right" vertical="center" wrapText="1"/>
      <protection locked="0"/>
    </xf>
    <xf numFmtId="0" fontId="9" fillId="24" borderId="23" xfId="0" applyFont="1" applyFill="1" applyBorder="1" applyAlignment="1" applyProtection="1">
      <alignment horizontal="right" vertical="center"/>
      <protection locked="0"/>
    </xf>
    <xf numFmtId="0" fontId="9" fillId="24" borderId="23" xfId="0" applyFont="1" applyFill="1" applyBorder="1" applyAlignment="1" applyProtection="1">
      <alignment horizontal="right" vertical="center"/>
      <protection locked="0"/>
    </xf>
    <xf numFmtId="0" fontId="9" fillId="24" borderId="19" xfId="0" applyFont="1" applyFill="1" applyBorder="1" applyAlignment="1" applyProtection="1">
      <alignment horizontal="right" vertical="center"/>
      <protection locked="0"/>
    </xf>
    <xf numFmtId="49" fontId="9" fillId="24" borderId="19" xfId="56" applyNumberFormat="1" applyFont="1" applyFill="1" applyBorder="1" applyAlignment="1" applyProtection="1">
      <alignment horizontal="right" vertical="center" wrapText="1"/>
      <protection locked="0"/>
    </xf>
    <xf numFmtId="0" fontId="32" fillId="24" borderId="23" xfId="0" applyFont="1" applyFill="1" applyBorder="1" applyAlignment="1" applyProtection="1">
      <alignment horizontal="right"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32" fillId="24" borderId="23" xfId="56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vertical="center" wrapText="1"/>
      <protection locked="0"/>
    </xf>
    <xf numFmtId="0" fontId="32" fillId="0" borderId="23" xfId="56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9" fillId="24" borderId="23" xfId="56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/>
    </xf>
    <xf numFmtId="1" fontId="23" fillId="24" borderId="27" xfId="0" applyNumberFormat="1" applyFont="1" applyFill="1" applyBorder="1" applyAlignment="1">
      <alignment horizontal="left"/>
    </xf>
    <xf numFmtId="49" fontId="32" fillId="24" borderId="23" xfId="56" applyNumberFormat="1" applyFont="1" applyFill="1" applyBorder="1" applyAlignment="1" applyProtection="1">
      <alignment horizontal="right" vertical="center" wrapText="1"/>
      <protection/>
    </xf>
    <xf numFmtId="49" fontId="9" fillId="24" borderId="23" xfId="56" applyNumberFormat="1" applyFont="1" applyFill="1" applyBorder="1" applyAlignment="1" applyProtection="1">
      <alignment horizontal="right" vertical="center" wrapText="1"/>
      <protection/>
    </xf>
    <xf numFmtId="0" fontId="9" fillId="24" borderId="23" xfId="56" applyFont="1" applyFill="1" applyBorder="1" applyAlignment="1" applyProtection="1">
      <alignment horizontal="right" vertical="center"/>
      <protection locked="0"/>
    </xf>
    <xf numFmtId="49" fontId="9" fillId="24" borderId="23" xfId="56" applyNumberFormat="1" applyFont="1" applyFill="1" applyBorder="1" applyAlignment="1" applyProtection="1">
      <alignment horizontal="right" vertical="center" wrapText="1"/>
      <protection locked="0"/>
    </xf>
    <xf numFmtId="49" fontId="32" fillId="24" borderId="23" xfId="56" applyNumberFormat="1" applyFont="1" applyFill="1" applyBorder="1" applyAlignment="1" applyProtection="1">
      <alignment horizontal="right" vertical="center" wrapText="1"/>
      <protection locked="0"/>
    </xf>
    <xf numFmtId="49" fontId="27" fillId="24" borderId="23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vertical="center"/>
    </xf>
    <xf numFmtId="49" fontId="9" fillId="0" borderId="23" xfId="56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56" applyNumberFormat="1" applyFont="1" applyFill="1" applyBorder="1" applyAlignment="1" applyProtection="1">
      <alignment horizontal="right" vertical="center" wrapText="1"/>
      <protection/>
    </xf>
    <xf numFmtId="1" fontId="23" fillId="24" borderId="27" xfId="0" applyNumberFormat="1" applyFont="1" applyFill="1" applyBorder="1" applyAlignment="1">
      <alignment horizontal="left" vertical="center"/>
    </xf>
    <xf numFmtId="49" fontId="32" fillId="0" borderId="27" xfId="56" applyNumberFormat="1" applyFont="1" applyFill="1" applyBorder="1" applyAlignment="1" applyProtection="1">
      <alignment horizontal="right" vertical="center" wrapText="1"/>
      <protection locked="0"/>
    </xf>
    <xf numFmtId="49" fontId="27" fillId="24" borderId="27" xfId="56" applyNumberFormat="1" applyFont="1" applyFill="1" applyBorder="1" applyAlignment="1" applyProtection="1">
      <alignment horizontal="right" vertical="center" wrapText="1"/>
      <protection locked="0"/>
    </xf>
    <xf numFmtId="49" fontId="9" fillId="0" borderId="27" xfId="56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>
      <alignment/>
    </xf>
    <xf numFmtId="0" fontId="23" fillId="24" borderId="0" xfId="0" applyFont="1" applyFill="1" applyAlignment="1">
      <alignment/>
    </xf>
    <xf numFmtId="0" fontId="9" fillId="24" borderId="23" xfId="56" applyNumberFormat="1" applyFont="1" applyFill="1" applyBorder="1" applyAlignment="1" applyProtection="1">
      <alignment horizontal="center" wrapText="1"/>
      <protection/>
    </xf>
    <xf numFmtId="0" fontId="9" fillId="24" borderId="24" xfId="56" applyFont="1" applyFill="1" applyBorder="1" applyAlignment="1" applyProtection="1">
      <alignment horizontal="center" wrapText="1"/>
      <protection locked="0"/>
    </xf>
    <xf numFmtId="4" fontId="23" fillId="24" borderId="0" xfId="56" applyNumberFormat="1" applyFont="1" applyFill="1" applyBorder="1" applyAlignment="1" applyProtection="1">
      <alignment horizontal="left" wrapText="1"/>
      <protection locked="0"/>
    </xf>
    <xf numFmtId="0" fontId="35" fillId="0" borderId="0" xfId="0" applyFont="1" applyAlignment="1">
      <alignment/>
    </xf>
    <xf numFmtId="0" fontId="9" fillId="24" borderId="23" xfId="56" applyFont="1" applyFill="1" applyBorder="1" applyAlignment="1" applyProtection="1">
      <alignment horizontal="left" vertical="center" wrapText="1"/>
      <protection/>
    </xf>
    <xf numFmtId="0" fontId="32" fillId="24" borderId="23" xfId="56" applyFont="1" applyFill="1" applyBorder="1" applyAlignment="1" applyProtection="1">
      <alignment horizontal="left" vertical="center" wrapText="1"/>
      <protection/>
    </xf>
    <xf numFmtId="0" fontId="9" fillId="24" borderId="23" xfId="56" applyFont="1" applyFill="1" applyBorder="1" applyAlignment="1" applyProtection="1">
      <alignment vertical="center" wrapText="1"/>
      <protection/>
    </xf>
    <xf numFmtId="0" fontId="32" fillId="24" borderId="23" xfId="56" applyFont="1" applyFill="1" applyBorder="1" applyAlignment="1" applyProtection="1">
      <alignment horizontal="left" vertical="center" wrapText="1"/>
      <protection locked="0"/>
    </xf>
    <xf numFmtId="0" fontId="32" fillId="0" borderId="23" xfId="56" applyFont="1" applyFill="1" applyBorder="1" applyAlignment="1" applyProtection="1">
      <alignment horizontal="left" vertical="center" wrapText="1"/>
      <protection/>
    </xf>
    <xf numFmtId="0" fontId="9" fillId="0" borderId="23" xfId="56" applyFont="1" applyFill="1" applyBorder="1" applyAlignment="1" applyProtection="1">
      <alignment vertical="center" wrapText="1"/>
      <protection locked="0"/>
    </xf>
    <xf numFmtId="0" fontId="9" fillId="24" borderId="26" xfId="56" applyFont="1" applyFill="1" applyBorder="1" applyAlignment="1" applyProtection="1">
      <alignment vertical="center" wrapText="1"/>
      <protection locked="0"/>
    </xf>
    <xf numFmtId="0" fontId="9" fillId="0" borderId="26" xfId="56" applyFont="1" applyFill="1" applyBorder="1" applyAlignment="1" applyProtection="1">
      <alignment vertical="center" wrapText="1"/>
      <protection locked="0"/>
    </xf>
    <xf numFmtId="49" fontId="27" fillId="24" borderId="23" xfId="56" applyNumberFormat="1" applyFont="1" applyFill="1" applyBorder="1" applyAlignment="1" applyProtection="1">
      <alignment horizontal="right" vertical="center" wrapText="1"/>
      <protection/>
    </xf>
    <xf numFmtId="49" fontId="9" fillId="24" borderId="23" xfId="56" applyNumberFormat="1" applyFont="1" applyFill="1" applyBorder="1" applyAlignment="1" applyProtection="1">
      <alignment horizontal="right" vertical="center" wrapText="1"/>
      <protection/>
    </xf>
    <xf numFmtId="49" fontId="32" fillId="0" borderId="23" xfId="56" applyNumberFormat="1" applyFont="1" applyFill="1" applyBorder="1" applyAlignment="1" applyProtection="1">
      <alignment horizontal="right" vertical="center" wrapText="1"/>
      <protection locked="0"/>
    </xf>
    <xf numFmtId="49" fontId="9" fillId="0" borderId="23" xfId="56" applyNumberFormat="1" applyFont="1" applyFill="1" applyBorder="1" applyAlignment="1" applyProtection="1">
      <alignment horizontal="right" vertical="center" wrapText="1"/>
      <protection locked="0"/>
    </xf>
    <xf numFmtId="0" fontId="32" fillId="24" borderId="23" xfId="56" applyFont="1" applyFill="1" applyBorder="1" applyAlignment="1" applyProtection="1">
      <alignment vertical="center"/>
      <protection/>
    </xf>
    <xf numFmtId="0" fontId="9" fillId="24" borderId="23" xfId="56" applyFont="1" applyFill="1" applyBorder="1" applyAlignment="1" applyProtection="1">
      <alignment vertical="center"/>
      <protection/>
    </xf>
    <xf numFmtId="49" fontId="32" fillId="24" borderId="23" xfId="56" applyNumberFormat="1" applyFont="1" applyFill="1" applyBorder="1" applyAlignment="1" applyProtection="1">
      <alignment horizontal="right" vertical="center" wrapText="1"/>
      <protection/>
    </xf>
    <xf numFmtId="0" fontId="32" fillId="24" borderId="23" xfId="56" applyFont="1" applyFill="1" applyBorder="1" applyAlignment="1" applyProtection="1">
      <alignment horizontal="right" vertical="center"/>
      <protection locked="0"/>
    </xf>
    <xf numFmtId="0" fontId="32" fillId="24" borderId="23" xfId="56" applyFont="1" applyFill="1" applyBorder="1" applyAlignment="1" applyProtection="1">
      <alignment horizontal="right" vertical="center"/>
      <protection locked="0"/>
    </xf>
    <xf numFmtId="0" fontId="9" fillId="24" borderId="23" xfId="56" applyFont="1" applyFill="1" applyBorder="1" applyAlignment="1">
      <alignment horizontal="right" vertical="center"/>
      <protection/>
    </xf>
    <xf numFmtId="0" fontId="32" fillId="24" borderId="23" xfId="56" applyFont="1" applyFill="1" applyBorder="1" applyAlignment="1">
      <alignment horizontal="right" vertical="center"/>
      <protection/>
    </xf>
    <xf numFmtId="0" fontId="5" fillId="24" borderId="0" xfId="56" applyFont="1" applyFill="1" applyAlignment="1">
      <alignment horizontal="right" vertical="center"/>
      <protection/>
    </xf>
    <xf numFmtId="0" fontId="0" fillId="24" borderId="0" xfId="0" applyFill="1" applyAlignment="1">
      <alignment horizontal="right" vertical="center"/>
    </xf>
    <xf numFmtId="0" fontId="9" fillId="24" borderId="23" xfId="0" applyFont="1" applyFill="1" applyBorder="1" applyAlignment="1" applyProtection="1">
      <alignment vertical="center" wrapText="1"/>
      <protection locked="0"/>
    </xf>
    <xf numFmtId="0" fontId="27" fillId="0" borderId="27" xfId="56" applyFont="1" applyBorder="1" applyAlignment="1" applyProtection="1">
      <alignment vertical="center"/>
      <protection/>
    </xf>
    <xf numFmtId="0" fontId="27" fillId="0" borderId="27" xfId="56" applyFont="1" applyFill="1" applyBorder="1" applyAlignment="1" applyProtection="1">
      <alignment vertical="center"/>
      <protection/>
    </xf>
    <xf numFmtId="1" fontId="14" fillId="24" borderId="0" xfId="0" applyNumberFormat="1" applyFont="1" applyFill="1" applyBorder="1" applyAlignment="1">
      <alignment vertical="center"/>
    </xf>
    <xf numFmtId="1" fontId="14" fillId="24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10" fontId="3" fillId="24" borderId="23" xfId="56" applyNumberFormat="1" applyFont="1" applyFill="1" applyBorder="1" applyAlignment="1" applyProtection="1">
      <alignment horizontal="right" vertical="top" wrapText="1"/>
      <protection/>
    </xf>
    <xf numFmtId="0" fontId="27" fillId="24" borderId="0" xfId="56" applyFont="1" applyFill="1" applyProtection="1">
      <alignment/>
      <protection locked="0"/>
    </xf>
    <xf numFmtId="4" fontId="9" fillId="24" borderId="23" xfId="56" applyNumberFormat="1" applyFont="1" applyFill="1" applyBorder="1" applyAlignment="1" applyProtection="1">
      <alignment horizontal="right"/>
      <protection locked="0"/>
    </xf>
    <xf numFmtId="0" fontId="3" fillId="0" borderId="0" xfId="56" applyFont="1" applyProtection="1">
      <alignment/>
      <protection/>
    </xf>
    <xf numFmtId="49" fontId="9" fillId="24" borderId="23" xfId="56" applyNumberFormat="1" applyFont="1" applyFill="1" applyBorder="1" applyAlignment="1" applyProtection="1">
      <alignment horizontal="right" vertical="center"/>
      <protection locked="0"/>
    </xf>
    <xf numFmtId="0" fontId="27" fillId="24" borderId="0" xfId="56" applyFont="1" applyFill="1" applyBorder="1" applyProtection="1">
      <alignment/>
      <protection/>
    </xf>
    <xf numFmtId="0" fontId="32" fillId="24" borderId="23" xfId="56" applyFont="1" applyFill="1" applyBorder="1" applyAlignment="1">
      <alignment vertical="center" wrapText="1"/>
      <protection/>
    </xf>
    <xf numFmtId="0" fontId="9" fillId="24" borderId="23" xfId="56" applyFont="1" applyFill="1" applyBorder="1" applyAlignment="1">
      <alignment horizontal="right" vertical="center"/>
      <protection/>
    </xf>
    <xf numFmtId="0" fontId="9" fillId="24" borderId="23" xfId="56" applyFont="1" applyFill="1" applyBorder="1" applyAlignment="1">
      <alignment vertical="center"/>
      <protection/>
    </xf>
    <xf numFmtId="4" fontId="9" fillId="24" borderId="23" xfId="56" applyNumberFormat="1" applyFont="1" applyFill="1" applyBorder="1" applyAlignment="1" applyProtection="1">
      <alignment horizontal="right"/>
      <protection locked="0"/>
    </xf>
    <xf numFmtId="188" fontId="3" fillId="24" borderId="23" xfId="0" applyNumberFormat="1" applyFont="1" applyFill="1" applyBorder="1" applyAlignment="1">
      <alignment horizontal="right" wrapText="1"/>
    </xf>
    <xf numFmtId="188" fontId="3" fillId="0" borderId="23" xfId="56" applyNumberFormat="1" applyFont="1" applyFill="1" applyBorder="1" applyAlignment="1" applyProtection="1">
      <alignment wrapText="1"/>
      <protection locked="0"/>
    </xf>
    <xf numFmtId="2" fontId="3" fillId="0" borderId="23" xfId="57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Alignment="1">
      <alignment/>
    </xf>
    <xf numFmtId="2" fontId="27" fillId="0" borderId="23" xfId="57" applyNumberFormat="1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>
      <alignment/>
    </xf>
    <xf numFmtId="0" fontId="31" fillId="0" borderId="0" xfId="0" applyFont="1" applyFill="1" applyAlignment="1">
      <alignment/>
    </xf>
    <xf numFmtId="188" fontId="3" fillId="0" borderId="23" xfId="56" applyNumberFormat="1" applyFont="1" applyFill="1" applyBorder="1" applyAlignment="1" applyProtection="1">
      <alignment horizontal="right" wrapText="1"/>
      <protection locked="0"/>
    </xf>
    <xf numFmtId="188" fontId="3" fillId="0" borderId="23" xfId="56" applyNumberFormat="1" applyFont="1" applyFill="1" applyBorder="1" applyAlignment="1" applyProtection="1">
      <alignment horizontal="right" vertical="center" wrapText="1"/>
      <protection locked="0"/>
    </xf>
    <xf numFmtId="188" fontId="27" fillId="24" borderId="23" xfId="56" applyNumberFormat="1" applyFont="1" applyFill="1" applyBorder="1" applyAlignment="1" applyProtection="1">
      <alignment horizontal="right" vertical="center" wrapText="1"/>
      <protection locked="0"/>
    </xf>
    <xf numFmtId="188" fontId="27" fillId="0" borderId="23" xfId="56" applyNumberFormat="1" applyFont="1" applyFill="1" applyBorder="1" applyAlignment="1" applyProtection="1">
      <alignment horizontal="right" wrapText="1"/>
      <protection locked="0"/>
    </xf>
    <xf numFmtId="188" fontId="27" fillId="24" borderId="23" xfId="56" applyNumberFormat="1" applyFont="1" applyFill="1" applyBorder="1" applyAlignment="1" applyProtection="1">
      <alignment horizontal="right" wrapText="1"/>
      <protection locked="0"/>
    </xf>
    <xf numFmtId="188" fontId="38" fillId="0" borderId="23" xfId="56" applyNumberFormat="1" applyFont="1" applyFill="1" applyBorder="1" applyAlignment="1" applyProtection="1">
      <alignment horizontal="right" wrapText="1"/>
      <protection locked="0"/>
    </xf>
    <xf numFmtId="188" fontId="28" fillId="0" borderId="23" xfId="56" applyNumberFormat="1" applyFont="1" applyFill="1" applyBorder="1" applyAlignment="1" applyProtection="1">
      <alignment horizontal="right" wrapText="1"/>
      <protection locked="0"/>
    </xf>
    <xf numFmtId="188" fontId="3" fillId="24" borderId="23" xfId="56" applyNumberFormat="1" applyFont="1" applyFill="1" applyBorder="1" applyAlignment="1" applyProtection="1">
      <alignment horizontal="right" wrapText="1"/>
      <protection locked="0"/>
    </xf>
    <xf numFmtId="188" fontId="27" fillId="24" borderId="23" xfId="56" applyNumberFormat="1" applyFont="1" applyFill="1" applyBorder="1" applyAlignment="1" applyProtection="1">
      <alignment/>
      <protection/>
    </xf>
    <xf numFmtId="188" fontId="27" fillId="24" borderId="23" xfId="34" applyNumberFormat="1" applyFont="1" applyFill="1" applyBorder="1" applyAlignment="1" applyProtection="1">
      <alignment/>
      <protection/>
    </xf>
    <xf numFmtId="188" fontId="3" fillId="24" borderId="23" xfId="0" applyNumberFormat="1" applyFont="1" applyFill="1" applyBorder="1" applyAlignment="1" applyProtection="1">
      <alignment/>
      <protection/>
    </xf>
    <xf numFmtId="49" fontId="27" fillId="24" borderId="23" xfId="56" applyNumberFormat="1" applyFont="1" applyFill="1" applyBorder="1" applyAlignment="1" applyProtection="1">
      <alignment horizontal="center" vertical="center" wrapText="1"/>
      <protection/>
    </xf>
    <xf numFmtId="49" fontId="9" fillId="24" borderId="23" xfId="56" applyNumberFormat="1" applyFont="1" applyFill="1" applyBorder="1" applyAlignment="1" applyProtection="1">
      <alignment horizontal="center" vertical="center" wrapText="1"/>
      <protection/>
    </xf>
    <xf numFmtId="49" fontId="9" fillId="0" borderId="23" xfId="56" applyNumberFormat="1" applyFont="1" applyFill="1" applyBorder="1" applyAlignment="1" applyProtection="1">
      <alignment horizontal="center" vertical="center" wrapText="1"/>
      <protection/>
    </xf>
    <xf numFmtId="49" fontId="32" fillId="24" borderId="23" xfId="56" applyNumberFormat="1" applyFont="1" applyFill="1" applyBorder="1" applyAlignment="1" applyProtection="1">
      <alignment horizontal="center" vertical="center" wrapText="1"/>
      <protection/>
    </xf>
    <xf numFmtId="49" fontId="9" fillId="24" borderId="23" xfId="56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6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6" applyNumberFormat="1" applyFont="1" applyFill="1" applyBorder="1" applyAlignment="1" applyProtection="1">
      <alignment horizontal="center" vertical="center" wrapText="1"/>
      <protection/>
    </xf>
    <xf numFmtId="0" fontId="9" fillId="24" borderId="23" xfId="56" applyFont="1" applyFill="1" applyBorder="1" applyAlignment="1" applyProtection="1">
      <alignment horizontal="center" vertical="center"/>
      <protection locked="0"/>
    </xf>
    <xf numFmtId="0" fontId="32" fillId="24" borderId="23" xfId="56" applyFont="1" applyFill="1" applyBorder="1" applyAlignment="1" applyProtection="1">
      <alignment horizontal="center" vertical="center"/>
      <protection locked="0"/>
    </xf>
    <xf numFmtId="0" fontId="32" fillId="24" borderId="23" xfId="56" applyFont="1" applyFill="1" applyBorder="1" applyAlignment="1" applyProtection="1">
      <alignment horizontal="center" vertical="center"/>
      <protection locked="0"/>
    </xf>
    <xf numFmtId="0" fontId="9" fillId="24" borderId="23" xfId="56" applyFont="1" applyFill="1" applyBorder="1" applyAlignment="1">
      <alignment horizontal="center" vertical="center"/>
      <protection/>
    </xf>
    <xf numFmtId="0" fontId="32" fillId="24" borderId="23" xfId="56" applyFont="1" applyFill="1" applyBorder="1" applyAlignment="1">
      <alignment horizontal="center" vertical="center"/>
      <protection/>
    </xf>
    <xf numFmtId="0" fontId="9" fillId="24" borderId="23" xfId="56" applyFont="1" applyFill="1" applyBorder="1" applyAlignment="1">
      <alignment horizontal="center" vertical="center"/>
      <protection/>
    </xf>
    <xf numFmtId="0" fontId="5" fillId="24" borderId="0" xfId="56" applyFont="1" applyFill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49" fontId="32" fillId="0" borderId="23" xfId="56" applyNumberFormat="1" applyFont="1" applyFill="1" applyBorder="1" applyAlignment="1" applyProtection="1">
      <alignment horizontal="center" vertical="center" wrapText="1"/>
      <protection locked="0"/>
    </xf>
    <xf numFmtId="49" fontId="9" fillId="24" borderId="0" xfId="56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56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56" applyNumberFormat="1" applyFont="1" applyFill="1" applyBorder="1" applyAlignment="1" applyProtection="1">
      <alignment horizontal="center" vertical="center" wrapText="1"/>
      <protection/>
    </xf>
    <xf numFmtId="49" fontId="7" fillId="24" borderId="0" xfId="56" applyNumberFormat="1" applyFont="1" applyFill="1" applyBorder="1" applyAlignment="1" applyProtection="1">
      <alignment horizontal="center" vertical="center" wrapText="1"/>
      <protection/>
    </xf>
    <xf numFmtId="49" fontId="9" fillId="24" borderId="23" xfId="56" applyNumberFormat="1" applyFont="1" applyFill="1" applyBorder="1" applyAlignment="1" applyProtection="1">
      <alignment horizontal="center" vertical="center" wrapText="1"/>
      <protection/>
    </xf>
    <xf numFmtId="49" fontId="32" fillId="0" borderId="23" xfId="56" applyNumberFormat="1" applyFont="1" applyFill="1" applyBorder="1" applyAlignment="1" applyProtection="1">
      <alignment horizontal="center" vertical="center" wrapText="1"/>
      <protection/>
    </xf>
    <xf numFmtId="49" fontId="9" fillId="0" borderId="23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wrapText="1"/>
      <protection/>
    </xf>
    <xf numFmtId="0" fontId="9" fillId="24" borderId="23" xfId="56" applyFont="1" applyFill="1" applyBorder="1" applyAlignment="1" applyProtection="1">
      <alignment horizontal="center" wrapText="1"/>
      <protection locked="0"/>
    </xf>
    <xf numFmtId="0" fontId="9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2" fontId="32" fillId="24" borderId="23" xfId="56" applyNumberFormat="1" applyFont="1" applyFill="1" applyBorder="1" applyAlignment="1" applyProtection="1">
      <alignment horizontal="right" wrapText="1"/>
      <protection locked="0"/>
    </xf>
    <xf numFmtId="4" fontId="9" fillId="24" borderId="23" xfId="56" applyNumberFormat="1" applyFont="1" applyFill="1" applyBorder="1" applyAlignment="1" applyProtection="1">
      <alignment vertical="top" wrapText="1"/>
      <protection locked="0"/>
    </xf>
    <xf numFmtId="4" fontId="9" fillId="24" borderId="23" xfId="56" applyNumberFormat="1" applyFont="1" applyFill="1" applyBorder="1" applyAlignment="1" applyProtection="1">
      <alignment horizontal="right" vertical="center"/>
      <protection/>
    </xf>
    <xf numFmtId="3" fontId="32" fillId="0" borderId="23" xfId="56" applyNumberFormat="1" applyFont="1" applyFill="1" applyBorder="1" applyAlignment="1" applyProtection="1">
      <alignment horizontal="right" wrapText="1"/>
      <protection/>
    </xf>
    <xf numFmtId="4" fontId="32" fillId="24" borderId="23" xfId="56" applyNumberFormat="1" applyFont="1" applyFill="1" applyBorder="1" applyAlignment="1" applyProtection="1">
      <alignment horizontal="right"/>
      <protection/>
    </xf>
    <xf numFmtId="0" fontId="32" fillId="24" borderId="23" xfId="56" applyFont="1" applyFill="1" applyBorder="1" applyAlignment="1" applyProtection="1">
      <alignment vertical="center" wrapText="1"/>
      <protection/>
    </xf>
    <xf numFmtId="10" fontId="9" fillId="24" borderId="23" xfId="57" applyNumberFormat="1" applyFont="1" applyFill="1" applyBorder="1" applyAlignment="1" applyProtection="1">
      <alignment horizontal="right" wrapText="1"/>
      <protection locked="0"/>
    </xf>
    <xf numFmtId="10" fontId="9" fillId="24" borderId="23" xfId="56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57" applyNumberFormat="1" applyFont="1" applyFill="1" applyBorder="1" applyAlignment="1" applyProtection="1">
      <alignment horizontal="right" wrapText="1"/>
      <protection locked="0"/>
    </xf>
    <xf numFmtId="4" fontId="3" fillId="24" borderId="23" xfId="56" applyNumberFormat="1" applyFont="1" applyFill="1" applyBorder="1" applyAlignment="1" applyProtection="1">
      <alignment horizontal="center" vertical="center" wrapText="1"/>
      <protection locked="0"/>
    </xf>
    <xf numFmtId="188" fontId="29" fillId="24" borderId="0" xfId="0" applyNumberFormat="1" applyFont="1" applyFill="1" applyBorder="1" applyAlignment="1">
      <alignment horizontal="right"/>
    </xf>
    <xf numFmtId="188" fontId="29" fillId="24" borderId="0" xfId="0" applyNumberFormat="1" applyFont="1" applyFill="1" applyAlignment="1">
      <alignment horizontal="right"/>
    </xf>
    <xf numFmtId="0" fontId="27" fillId="24" borderId="23" xfId="56" applyNumberFormat="1" applyFont="1" applyFill="1" applyBorder="1" applyAlignment="1" applyProtection="1">
      <alignment horizontal="center" vertical="center" wrapText="1"/>
      <protection locked="0"/>
    </xf>
    <xf numFmtId="4" fontId="42" fillId="0" borderId="23" xfId="56" applyNumberFormat="1" applyFont="1" applyFill="1" applyBorder="1" applyAlignment="1" applyProtection="1">
      <alignment horizontal="right" wrapText="1"/>
      <protection locked="0"/>
    </xf>
    <xf numFmtId="49" fontId="43" fillId="0" borderId="23" xfId="56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56" applyFont="1" applyFill="1" applyProtection="1">
      <alignment/>
      <protection/>
    </xf>
    <xf numFmtId="49" fontId="42" fillId="0" borderId="23" xfId="56" applyNumberFormat="1" applyFont="1" applyFill="1" applyBorder="1" applyAlignment="1" applyProtection="1">
      <alignment horizontal="center" vertical="center" wrapText="1"/>
      <protection locked="0"/>
    </xf>
    <xf numFmtId="4" fontId="43" fillId="0" borderId="23" xfId="56" applyNumberFormat="1" applyFont="1" applyFill="1" applyBorder="1" applyAlignment="1" applyProtection="1">
      <alignment horizontal="right" wrapText="1"/>
      <protection locked="0"/>
    </xf>
    <xf numFmtId="0" fontId="43" fillId="0" borderId="0" xfId="56" applyFont="1" applyFill="1" applyProtection="1">
      <alignment/>
      <protection locked="0"/>
    </xf>
    <xf numFmtId="4" fontId="44" fillId="24" borderId="23" xfId="56" applyNumberFormat="1" applyFont="1" applyFill="1" applyBorder="1" applyAlignment="1" applyProtection="1">
      <alignment horizontal="right" wrapText="1"/>
      <protection locked="0"/>
    </xf>
    <xf numFmtId="4" fontId="32" fillId="24" borderId="23" xfId="57" applyNumberFormat="1" applyFont="1" applyFill="1" applyBorder="1" applyAlignment="1" applyProtection="1">
      <alignment horizontal="right" wrapText="1"/>
      <protection locked="0"/>
    </xf>
    <xf numFmtId="10" fontId="32" fillId="24" borderId="23" xfId="57" applyNumberFormat="1" applyFont="1" applyFill="1" applyBorder="1" applyAlignment="1" applyProtection="1">
      <alignment horizontal="right" wrapText="1"/>
      <protection locked="0"/>
    </xf>
    <xf numFmtId="10" fontId="32" fillId="24" borderId="23" xfId="56" applyNumberFormat="1" applyFont="1" applyFill="1" applyBorder="1" applyAlignment="1" applyProtection="1">
      <alignment horizontal="right" vertical="center" wrapText="1"/>
      <protection locked="0"/>
    </xf>
    <xf numFmtId="0" fontId="8" fillId="24" borderId="23" xfId="56" applyFont="1" applyFill="1" applyBorder="1" applyAlignment="1" applyProtection="1">
      <alignment horizontal="center" vertical="center" wrapText="1"/>
      <protection locked="0"/>
    </xf>
    <xf numFmtId="4" fontId="44" fillId="26" borderId="26" xfId="56" applyNumberFormat="1" applyFont="1" applyFill="1" applyBorder="1" applyAlignment="1" applyProtection="1">
      <alignment horizontal="right" wrapText="1"/>
      <protection locked="0"/>
    </xf>
    <xf numFmtId="0" fontId="45" fillId="26" borderId="0" xfId="56" applyFont="1" applyFill="1" applyProtection="1">
      <alignment/>
      <protection locked="0"/>
    </xf>
    <xf numFmtId="0" fontId="45" fillId="26" borderId="0" xfId="56" applyFont="1" applyFill="1" applyBorder="1" applyProtection="1">
      <alignment/>
      <protection locked="0"/>
    </xf>
    <xf numFmtId="4" fontId="44" fillId="24" borderId="26" xfId="56" applyNumberFormat="1" applyFont="1" applyFill="1" applyBorder="1" applyAlignment="1" applyProtection="1">
      <alignment horizontal="right" wrapText="1"/>
      <protection locked="0"/>
    </xf>
    <xf numFmtId="0" fontId="46" fillId="24" borderId="0" xfId="56" applyFont="1" applyFill="1" applyProtection="1">
      <alignment/>
      <protection locked="0"/>
    </xf>
    <xf numFmtId="0" fontId="46" fillId="24" borderId="0" xfId="56" applyFont="1" applyFill="1" applyBorder="1" applyProtection="1">
      <alignment/>
      <protection locked="0"/>
    </xf>
    <xf numFmtId="0" fontId="9" fillId="24" borderId="23" xfId="0" applyFont="1" applyFill="1" applyBorder="1" applyAlignment="1">
      <alignment horizontal="center" vertical="center"/>
    </xf>
    <xf numFmtId="4" fontId="32" fillId="24" borderId="0" xfId="56" applyNumberFormat="1" applyFont="1" applyFill="1" applyBorder="1" applyAlignment="1" applyProtection="1">
      <alignment horizontal="right" vertical="center" wrapText="1"/>
      <protection locked="0"/>
    </xf>
    <xf numFmtId="0" fontId="32" fillId="24" borderId="0" xfId="56" applyFont="1" applyFill="1" applyAlignment="1" applyProtection="1">
      <alignment vertical="center"/>
      <protection locked="0"/>
    </xf>
    <xf numFmtId="0" fontId="32" fillId="24" borderId="0" xfId="56" applyFont="1" applyFill="1" applyBorder="1" applyAlignment="1" applyProtection="1">
      <alignment horizontal="left" vertical="center" wrapText="1"/>
      <protection locked="0"/>
    </xf>
    <xf numFmtId="0" fontId="7" fillId="24" borderId="0" xfId="56" applyFont="1" applyFill="1" applyBorder="1" applyAlignment="1" applyProtection="1">
      <alignment vertical="center" wrapText="1"/>
      <protection locked="0"/>
    </xf>
    <xf numFmtId="0" fontId="4" fillId="24" borderId="0" xfId="56" applyFont="1" applyFill="1" applyBorder="1" applyAlignment="1" applyProtection="1">
      <alignment vertical="center" wrapText="1"/>
      <protection/>
    </xf>
    <xf numFmtId="0" fontId="7" fillId="24" borderId="0" xfId="56" applyFont="1" applyFill="1" applyBorder="1" applyAlignment="1" applyProtection="1">
      <alignment vertical="center" wrapText="1"/>
      <protection/>
    </xf>
    <xf numFmtId="0" fontId="0" fillId="24" borderId="0" xfId="0" applyFill="1" applyAlignment="1">
      <alignment vertical="center"/>
    </xf>
    <xf numFmtId="0" fontId="9" fillId="24" borderId="23" xfId="56" applyFont="1" applyFill="1" applyBorder="1" applyAlignment="1" applyProtection="1">
      <alignment horizontal="right" vertical="center"/>
      <protection locked="0"/>
    </xf>
    <xf numFmtId="49" fontId="7" fillId="24" borderId="0" xfId="56" applyNumberFormat="1" applyFont="1" applyFill="1" applyBorder="1" applyAlignment="1" applyProtection="1">
      <alignment horizontal="right" vertical="center" wrapText="1"/>
      <protection locked="0"/>
    </xf>
    <xf numFmtId="49" fontId="4" fillId="24" borderId="0" xfId="56" applyNumberFormat="1" applyFont="1" applyFill="1" applyBorder="1" applyAlignment="1" applyProtection="1">
      <alignment horizontal="right" vertical="center" wrapText="1"/>
      <protection/>
    </xf>
    <xf numFmtId="49" fontId="7" fillId="24" borderId="0" xfId="56" applyNumberFormat="1" applyFont="1" applyFill="1" applyBorder="1" applyAlignment="1" applyProtection="1">
      <alignment horizontal="right" vertical="center" wrapText="1"/>
      <protection/>
    </xf>
    <xf numFmtId="49" fontId="25" fillId="24" borderId="22" xfId="56" applyNumberFormat="1" applyFont="1" applyFill="1" applyBorder="1" applyAlignment="1">
      <alignment horizontal="center" vertical="center"/>
      <protection/>
    </xf>
    <xf numFmtId="49" fontId="37" fillId="24" borderId="23" xfId="56" applyNumberFormat="1" applyFont="1" applyFill="1" applyBorder="1" applyAlignment="1" applyProtection="1">
      <alignment horizontal="center" vertical="center" wrapText="1"/>
      <protection locked="0"/>
    </xf>
    <xf numFmtId="49" fontId="36" fillId="24" borderId="23" xfId="56" applyNumberFormat="1" applyFont="1" applyFill="1" applyBorder="1" applyAlignment="1" applyProtection="1">
      <alignment horizontal="left" vertical="center" wrapText="1"/>
      <protection/>
    </xf>
    <xf numFmtId="49" fontId="37" fillId="24" borderId="23" xfId="56" applyNumberFormat="1" applyFont="1" applyFill="1" applyBorder="1" applyAlignment="1" applyProtection="1">
      <alignment horizontal="right" vertical="center" wrapText="1"/>
      <protection/>
    </xf>
    <xf numFmtId="49" fontId="37" fillId="24" borderId="23" xfId="56" applyNumberFormat="1" applyFont="1" applyFill="1" applyBorder="1" applyAlignment="1" applyProtection="1">
      <alignment horizontal="right" vertical="center" wrapText="1"/>
      <protection locked="0"/>
    </xf>
    <xf numFmtId="49" fontId="36" fillId="24" borderId="23" xfId="56" applyNumberFormat="1" applyFont="1" applyFill="1" applyBorder="1" applyAlignment="1" applyProtection="1">
      <alignment horizontal="left" vertical="center" wrapText="1"/>
      <protection locked="0"/>
    </xf>
    <xf numFmtId="49" fontId="36" fillId="24" borderId="23" xfId="56" applyNumberFormat="1" applyFont="1" applyFill="1" applyBorder="1" applyAlignment="1" applyProtection="1">
      <alignment horizontal="right" vertical="center" wrapText="1"/>
      <protection locked="0"/>
    </xf>
    <xf numFmtId="49" fontId="37" fillId="24" borderId="29" xfId="56" applyNumberFormat="1" applyFont="1" applyFill="1" applyBorder="1" applyAlignment="1">
      <alignment vertical="center"/>
      <protection/>
    </xf>
    <xf numFmtId="49" fontId="37" fillId="24" borderId="30" xfId="56" applyNumberFormat="1" applyFont="1" applyFill="1" applyBorder="1" applyAlignment="1">
      <alignment vertical="center"/>
      <protection/>
    </xf>
    <xf numFmtId="49" fontId="37" fillId="24" borderId="0" xfId="56" applyNumberFormat="1" applyFont="1" applyFill="1" applyBorder="1" applyAlignment="1">
      <alignment vertical="center"/>
      <protection/>
    </xf>
    <xf numFmtId="49" fontId="37" fillId="24" borderId="0" xfId="56" applyNumberFormat="1" applyFont="1" applyFill="1" applyAlignment="1">
      <alignment vertical="center"/>
      <protection/>
    </xf>
    <xf numFmtId="0" fontId="36" fillId="24" borderId="23" xfId="56" applyFont="1" applyFill="1" applyBorder="1" applyAlignment="1" applyProtection="1">
      <alignment vertical="center" wrapText="1"/>
      <protection locked="0"/>
    </xf>
    <xf numFmtId="0" fontId="36" fillId="24" borderId="23" xfId="56" applyFont="1" applyFill="1" applyBorder="1" applyAlignment="1" applyProtection="1">
      <alignment vertical="center" wrapText="1"/>
      <protection/>
    </xf>
    <xf numFmtId="0" fontId="37" fillId="24" borderId="23" xfId="56" applyFont="1" applyFill="1" applyBorder="1" applyAlignment="1" applyProtection="1">
      <alignment vertical="center" wrapText="1"/>
      <protection/>
    </xf>
    <xf numFmtId="0" fontId="37" fillId="24" borderId="23" xfId="56" applyFont="1" applyFill="1" applyBorder="1" applyAlignment="1" applyProtection="1">
      <alignment vertical="center" wrapText="1"/>
      <protection locked="0"/>
    </xf>
    <xf numFmtId="0" fontId="37" fillId="24" borderId="21" xfId="56" applyFont="1" applyFill="1" applyBorder="1" applyAlignment="1">
      <alignment vertical="center"/>
      <protection/>
    </xf>
    <xf numFmtId="0" fontId="37" fillId="24" borderId="0" xfId="56" applyFont="1" applyFill="1" applyBorder="1" applyAlignment="1">
      <alignment vertical="center"/>
      <protection/>
    </xf>
    <xf numFmtId="0" fontId="37" fillId="24" borderId="0" xfId="56" applyFont="1" applyFill="1" applyAlignment="1">
      <alignment vertical="center"/>
      <protection/>
    </xf>
    <xf numFmtId="49" fontId="9" fillId="24" borderId="23" xfId="56" applyNumberFormat="1" applyFont="1" applyFill="1" applyBorder="1" applyAlignment="1" applyProtection="1">
      <alignment horizontal="left" vertical="center" wrapText="1"/>
      <protection/>
    </xf>
    <xf numFmtId="49" fontId="9" fillId="24" borderId="23" xfId="56" applyNumberFormat="1" applyFont="1" applyFill="1" applyBorder="1" applyAlignment="1" applyProtection="1">
      <alignment horizontal="left" vertical="center" wrapText="1"/>
      <protection locked="0"/>
    </xf>
    <xf numFmtId="0" fontId="32" fillId="24" borderId="23" xfId="56" applyNumberFormat="1" applyFont="1" applyFill="1" applyBorder="1" applyAlignment="1" applyProtection="1">
      <alignment horizontal="right" vertical="center" wrapText="1"/>
      <protection/>
    </xf>
    <xf numFmtId="49" fontId="9" fillId="0" borderId="23" xfId="56" applyNumberFormat="1" applyFont="1" applyFill="1" applyBorder="1" applyAlignment="1" applyProtection="1">
      <alignment horizontal="left" vertical="center" wrapText="1"/>
      <protection locked="0"/>
    </xf>
    <xf numFmtId="0" fontId="27" fillId="24" borderId="0" xfId="56" applyFont="1" applyFill="1" applyAlignment="1" applyProtection="1">
      <alignment vertical="center"/>
      <protection locked="0"/>
    </xf>
    <xf numFmtId="0" fontId="3" fillId="24" borderId="0" xfId="56" applyFont="1" applyFill="1" applyAlignment="1">
      <alignment vertical="center"/>
      <protection/>
    </xf>
    <xf numFmtId="0" fontId="16" fillId="24" borderId="0" xfId="56" applyFont="1" applyFill="1" applyAlignment="1">
      <alignment vertical="center"/>
      <protection/>
    </xf>
    <xf numFmtId="49" fontId="16" fillId="24" borderId="30" xfId="56" applyNumberFormat="1" applyFont="1" applyFill="1" applyBorder="1" applyAlignment="1">
      <alignment vertical="center"/>
      <protection/>
    </xf>
    <xf numFmtId="49" fontId="16" fillId="24" borderId="0" xfId="56" applyNumberFormat="1" applyFont="1" applyFill="1" applyBorder="1" applyAlignment="1">
      <alignment vertical="center"/>
      <protection/>
    </xf>
    <xf numFmtId="49" fontId="16" fillId="24" borderId="0" xfId="56" applyNumberFormat="1" applyFont="1" applyFill="1" applyAlignment="1">
      <alignment vertical="center"/>
      <protection/>
    </xf>
    <xf numFmtId="0" fontId="9" fillId="24" borderId="23" xfId="56" applyFont="1" applyFill="1" applyBorder="1" applyAlignment="1" applyProtection="1">
      <alignment horizontal="justify" vertical="center" wrapText="1"/>
      <protection locked="0"/>
    </xf>
    <xf numFmtId="0" fontId="32" fillId="24" borderId="23" xfId="0" applyFont="1" applyFill="1" applyBorder="1" applyAlignment="1">
      <alignment horizontal="right" vertical="center"/>
    </xf>
    <xf numFmtId="0" fontId="9" fillId="24" borderId="23" xfId="0" applyFont="1" applyFill="1" applyBorder="1" applyAlignment="1">
      <alignment horizontal="left" vertical="center"/>
    </xf>
    <xf numFmtId="0" fontId="32" fillId="24" borderId="23" xfId="0" applyFont="1" applyFill="1" applyBorder="1" applyAlignment="1">
      <alignment horizontal="left" vertical="center"/>
    </xf>
    <xf numFmtId="0" fontId="9" fillId="24" borderId="23" xfId="56" applyFont="1" applyFill="1" applyBorder="1" applyAlignment="1" applyProtection="1">
      <alignment horizontal="left" vertical="center"/>
      <protection locked="0"/>
    </xf>
    <xf numFmtId="0" fontId="32" fillId="24" borderId="23" xfId="56" applyFont="1" applyFill="1" applyBorder="1" applyAlignment="1">
      <alignment horizontal="right" vertical="center"/>
      <protection/>
    </xf>
    <xf numFmtId="0" fontId="9" fillId="24" borderId="23" xfId="56" applyFont="1" applyFill="1" applyBorder="1" applyAlignment="1">
      <alignment horizontal="left" vertical="center"/>
      <protection/>
    </xf>
    <xf numFmtId="49" fontId="32" fillId="24" borderId="23" xfId="56" applyNumberFormat="1" applyFont="1" applyFill="1" applyBorder="1" applyAlignment="1" applyProtection="1">
      <alignment horizontal="right" vertical="center"/>
      <protection locked="0"/>
    </xf>
    <xf numFmtId="49" fontId="9" fillId="24" borderId="23" xfId="56" applyNumberFormat="1" applyFont="1" applyFill="1" applyBorder="1" applyAlignment="1" applyProtection="1">
      <alignment horizontal="left" vertical="center"/>
      <protection locked="0"/>
    </xf>
    <xf numFmtId="0" fontId="9" fillId="24" borderId="23" xfId="56" applyFont="1" applyFill="1" applyBorder="1" applyAlignment="1" applyProtection="1">
      <alignment vertical="center"/>
      <protection locked="0"/>
    </xf>
    <xf numFmtId="0" fontId="5" fillId="24" borderId="0" xfId="56" applyFont="1" applyFill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32" fillId="24" borderId="23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4" borderId="23" xfId="56" applyFont="1" applyFill="1" applyBorder="1" applyAlignment="1">
      <alignment vertical="center"/>
      <protection/>
    </xf>
    <xf numFmtId="0" fontId="9" fillId="24" borderId="23" xfId="56" applyFont="1" applyFill="1" applyBorder="1" applyAlignment="1">
      <alignment vertical="center" wrapText="1"/>
      <protection/>
    </xf>
    <xf numFmtId="0" fontId="32" fillId="24" borderId="23" xfId="56" applyFont="1" applyFill="1" applyBorder="1" applyAlignment="1">
      <alignment vertical="center" wrapText="1"/>
      <protection/>
    </xf>
    <xf numFmtId="0" fontId="24" fillId="0" borderId="0" xfId="0" applyFont="1" applyFill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0" fontId="32" fillId="24" borderId="23" xfId="0" applyFont="1" applyFill="1" applyBorder="1" applyAlignment="1" applyProtection="1">
      <alignment horizontal="right" vertical="center"/>
      <protection/>
    </xf>
    <xf numFmtId="0" fontId="32" fillId="24" borderId="23" xfId="0" applyFont="1" applyFill="1" applyBorder="1" applyAlignment="1" applyProtection="1">
      <alignment vertical="center"/>
      <protection/>
    </xf>
    <xf numFmtId="0" fontId="9" fillId="24" borderId="23" xfId="0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2" fillId="24" borderId="23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9" fillId="24" borderId="23" xfId="56" applyFont="1" applyFill="1" applyBorder="1" applyAlignment="1" applyProtection="1">
      <alignment horizontal="left" vertical="center" wrapText="1"/>
      <protection locked="0"/>
    </xf>
    <xf numFmtId="0" fontId="8" fillId="0" borderId="23" xfId="56" applyFont="1" applyFill="1" applyBorder="1" applyAlignment="1" applyProtection="1">
      <alignment vertical="center" wrapText="1"/>
      <protection locked="0"/>
    </xf>
    <xf numFmtId="0" fontId="40" fillId="0" borderId="23" xfId="56" applyFont="1" applyFill="1" applyBorder="1" applyAlignment="1" applyProtection="1">
      <alignment vertical="center" wrapText="1"/>
      <protection locked="0"/>
    </xf>
    <xf numFmtId="0" fontId="8" fillId="24" borderId="23" xfId="56" applyFont="1" applyFill="1" applyBorder="1" applyAlignment="1" applyProtection="1">
      <alignment vertical="center" wrapText="1"/>
      <protection locked="0"/>
    </xf>
    <xf numFmtId="0" fontId="3" fillId="24" borderId="23" xfId="0" applyNumberFormat="1" applyFont="1" applyFill="1" applyBorder="1" applyAlignment="1">
      <alignment horizontal="right" vertical="center"/>
    </xf>
    <xf numFmtId="0" fontId="33" fillId="0" borderId="23" xfId="56" applyFont="1" applyFill="1" applyBorder="1" applyAlignment="1" applyProtection="1">
      <alignment vertical="center" wrapText="1"/>
      <protection locked="0"/>
    </xf>
    <xf numFmtId="49" fontId="34" fillId="0" borderId="23" xfId="56" applyNumberFormat="1" applyFont="1" applyFill="1" applyBorder="1" applyAlignment="1" applyProtection="1">
      <alignment horizontal="center" vertical="center" wrapText="1"/>
      <protection locked="0"/>
    </xf>
    <xf numFmtId="49" fontId="33" fillId="0" borderId="23" xfId="56" applyNumberFormat="1" applyFont="1" applyFill="1" applyBorder="1" applyAlignment="1" applyProtection="1">
      <alignment horizontal="center" vertical="center" wrapText="1"/>
      <protection locked="0"/>
    </xf>
    <xf numFmtId="0" fontId="14" fillId="24" borderId="23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2" fontId="9" fillId="0" borderId="23" xfId="57" applyNumberFormat="1" applyFont="1" applyFill="1" applyBorder="1" applyAlignment="1" applyProtection="1">
      <alignment horizontal="center" wrapText="1"/>
      <protection/>
    </xf>
    <xf numFmtId="2" fontId="32" fillId="24" borderId="23" xfId="57" applyNumberFormat="1" applyFont="1" applyFill="1" applyBorder="1" applyAlignment="1" applyProtection="1">
      <alignment horizontal="center" wrapText="1"/>
      <protection/>
    </xf>
    <xf numFmtId="2" fontId="32" fillId="0" borderId="23" xfId="57" applyNumberFormat="1" applyFont="1" applyFill="1" applyBorder="1" applyAlignment="1" applyProtection="1">
      <alignment horizontal="center" wrapText="1"/>
      <protection/>
    </xf>
    <xf numFmtId="2" fontId="9" fillId="24" borderId="23" xfId="57" applyNumberFormat="1" applyFont="1" applyFill="1" applyBorder="1" applyAlignment="1" applyProtection="1">
      <alignment horizontal="center" wrapText="1"/>
      <protection/>
    </xf>
    <xf numFmtId="188" fontId="14" fillId="24" borderId="0" xfId="0" applyNumberFormat="1" applyFont="1" applyFill="1" applyAlignment="1">
      <alignment horizontal="center"/>
    </xf>
    <xf numFmtId="188" fontId="41" fillId="24" borderId="23" xfId="56" applyNumberFormat="1" applyFont="1" applyFill="1" applyBorder="1" applyAlignment="1" applyProtection="1">
      <alignment/>
      <protection locked="0"/>
    </xf>
    <xf numFmtId="4" fontId="41" fillId="24" borderId="23" xfId="56" applyNumberFormat="1" applyFont="1" applyFill="1" applyBorder="1" applyAlignment="1" applyProtection="1">
      <alignment horizontal="right" wrapText="1"/>
      <protection locked="0"/>
    </xf>
    <xf numFmtId="188" fontId="41" fillId="24" borderId="23" xfId="56" applyNumberFormat="1" applyFont="1" applyFill="1" applyBorder="1" applyAlignment="1" applyProtection="1">
      <alignment horizontal="right"/>
      <protection locked="0"/>
    </xf>
    <xf numFmtId="0" fontId="9" fillId="24" borderId="23" xfId="56" applyFont="1" applyFill="1" applyBorder="1" applyAlignment="1" applyProtection="1">
      <alignment horizontal="justify" vertical="center" wrapText="1"/>
      <protection/>
    </xf>
    <xf numFmtId="0" fontId="32" fillId="24" borderId="23" xfId="56" applyFont="1" applyFill="1" applyBorder="1" applyAlignment="1" applyProtection="1">
      <alignment horizontal="justify" vertical="center" wrapText="1"/>
      <protection/>
    </xf>
    <xf numFmtId="0" fontId="32" fillId="24" borderId="23" xfId="56" applyFont="1" applyFill="1" applyBorder="1" applyAlignment="1" applyProtection="1">
      <alignment horizontal="justify" vertical="center" wrapText="1"/>
      <protection locked="0"/>
    </xf>
    <xf numFmtId="0" fontId="9" fillId="24" borderId="23" xfId="56" applyFont="1" applyFill="1" applyBorder="1" applyAlignment="1" applyProtection="1">
      <alignment horizontal="justify" vertical="center"/>
      <protection locked="0"/>
    </xf>
    <xf numFmtId="0" fontId="9" fillId="0" borderId="23" xfId="56" applyFont="1" applyFill="1" applyBorder="1" applyAlignment="1" applyProtection="1">
      <alignment horizontal="justify" vertical="center" wrapText="1"/>
      <protection locked="0"/>
    </xf>
    <xf numFmtId="0" fontId="32" fillId="0" borderId="23" xfId="56" applyFont="1" applyFill="1" applyBorder="1" applyAlignment="1" applyProtection="1">
      <alignment horizontal="justify" vertical="center" wrapText="1"/>
      <protection locked="0"/>
    </xf>
    <xf numFmtId="0" fontId="3" fillId="24" borderId="0" xfId="56" applyFont="1" applyFill="1" applyAlignment="1" applyProtection="1">
      <alignment vertical="center"/>
      <protection/>
    </xf>
    <xf numFmtId="0" fontId="27" fillId="24" borderId="0" xfId="56" applyFont="1" applyFill="1" applyAlignment="1">
      <alignment vertical="center"/>
      <protection/>
    </xf>
    <xf numFmtId="0" fontId="16" fillId="24" borderId="0" xfId="56" applyFont="1" applyFill="1" applyBorder="1" applyAlignment="1">
      <alignment vertical="center"/>
      <protection/>
    </xf>
    <xf numFmtId="0" fontId="3" fillId="24" borderId="0" xfId="56" applyFont="1" applyFill="1" applyAlignment="1" applyProtection="1">
      <alignment wrapText="1"/>
      <protection/>
    </xf>
    <xf numFmtId="0" fontId="32" fillId="24" borderId="23" xfId="0" applyFont="1" applyFill="1" applyBorder="1" applyAlignment="1" applyProtection="1">
      <alignment vertical="center" wrapText="1"/>
      <protection locked="0"/>
    </xf>
    <xf numFmtId="4" fontId="32" fillId="24" borderId="23" xfId="56" applyNumberFormat="1" applyFont="1" applyFill="1" applyBorder="1" applyAlignment="1" applyProtection="1">
      <alignment horizontal="right" wrapText="1"/>
      <protection locked="0"/>
    </xf>
    <xf numFmtId="10" fontId="27" fillId="0" borderId="23" xfId="56" applyNumberFormat="1" applyFont="1" applyFill="1" applyBorder="1" applyAlignment="1" applyProtection="1">
      <alignment horizontal="right" vertical="top" wrapText="1"/>
      <protection/>
    </xf>
    <xf numFmtId="0" fontId="27" fillId="0" borderId="0" xfId="56" applyFont="1" applyFill="1" applyProtection="1">
      <alignment/>
      <protection locked="0"/>
    </xf>
    <xf numFmtId="0" fontId="27" fillId="0" borderId="0" xfId="56" applyFont="1" applyFill="1" applyProtection="1">
      <alignment/>
      <protection/>
    </xf>
    <xf numFmtId="0" fontId="27" fillId="24" borderId="0" xfId="56" applyFont="1" applyFill="1" applyProtection="1">
      <alignment/>
      <protection/>
    </xf>
    <xf numFmtId="10" fontId="3" fillId="0" borderId="23" xfId="56" applyNumberFormat="1" applyFont="1" applyFill="1" applyBorder="1" applyAlignment="1" applyProtection="1">
      <alignment horizontal="right" vertical="top" wrapText="1"/>
      <protection/>
    </xf>
    <xf numFmtId="0" fontId="3" fillId="0" borderId="0" xfId="56" applyFont="1" applyFill="1" applyProtection="1">
      <alignment/>
      <protection/>
    </xf>
    <xf numFmtId="0" fontId="3" fillId="24" borderId="0" xfId="56" applyFont="1" applyFill="1" applyProtection="1">
      <alignment/>
      <protection/>
    </xf>
    <xf numFmtId="49" fontId="32" fillId="0" borderId="23" xfId="56" applyNumberFormat="1" applyFont="1" applyFill="1" applyBorder="1" applyAlignment="1" applyProtection="1">
      <alignment horizontal="right" vertical="center" wrapText="1"/>
      <protection/>
    </xf>
    <xf numFmtId="0" fontId="32" fillId="0" borderId="23" xfId="56" applyFont="1" applyFill="1" applyBorder="1" applyAlignment="1" applyProtection="1">
      <alignment vertical="center" wrapText="1"/>
      <protection/>
    </xf>
    <xf numFmtId="4" fontId="32" fillId="0" borderId="23" xfId="56" applyNumberFormat="1" applyFont="1" applyFill="1" applyBorder="1" applyAlignment="1" applyProtection="1">
      <alignment horizontal="right" wrapText="1"/>
      <protection locked="0"/>
    </xf>
    <xf numFmtId="10" fontId="27" fillId="24" borderId="23" xfId="56" applyNumberFormat="1" applyFont="1" applyFill="1" applyBorder="1" applyAlignment="1" applyProtection="1">
      <alignment horizontal="right" vertical="top" wrapText="1"/>
      <protection/>
    </xf>
    <xf numFmtId="49" fontId="32" fillId="24" borderId="23" xfId="56" applyNumberFormat="1" applyFont="1" applyFill="1" applyBorder="1" applyAlignment="1" applyProtection="1">
      <alignment horizontal="left" vertical="center" wrapText="1"/>
      <protection locked="0"/>
    </xf>
    <xf numFmtId="49" fontId="32" fillId="0" borderId="23" xfId="56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56" applyNumberFormat="1" applyFont="1" applyFill="1" applyBorder="1" applyAlignment="1" applyProtection="1">
      <alignment horizontal="center" vertical="center" wrapText="1"/>
      <protection/>
    </xf>
    <xf numFmtId="0" fontId="32" fillId="0" borderId="23" xfId="56" applyFont="1" applyFill="1" applyBorder="1" applyAlignment="1" applyProtection="1">
      <alignment vertical="center" wrapText="1"/>
      <protection/>
    </xf>
    <xf numFmtId="0" fontId="32" fillId="0" borderId="23" xfId="56" applyFont="1" applyFill="1" applyBorder="1" applyAlignment="1" applyProtection="1">
      <alignment horizontal="right" vertical="center"/>
      <protection locked="0"/>
    </xf>
    <xf numFmtId="0" fontId="32" fillId="0" borderId="23" xfId="56" applyFont="1" applyFill="1" applyBorder="1" applyAlignment="1" applyProtection="1">
      <alignment horizontal="center" vertical="center"/>
      <protection locked="0"/>
    </xf>
    <xf numFmtId="49" fontId="32" fillId="0" borderId="23" xfId="56" applyNumberFormat="1" applyFont="1" applyFill="1" applyBorder="1" applyAlignment="1" applyProtection="1">
      <alignment horizontal="center" vertical="center"/>
      <protection locked="0"/>
    </xf>
    <xf numFmtId="4" fontId="32" fillId="0" borderId="23" xfId="56" applyNumberFormat="1" applyFont="1" applyFill="1" applyBorder="1" applyAlignment="1" applyProtection="1" quotePrefix="1">
      <alignment horizontal="right" wrapText="1"/>
      <protection/>
    </xf>
    <xf numFmtId="0" fontId="32" fillId="0" borderId="23" xfId="56" applyFont="1" applyFill="1" applyBorder="1" applyAlignment="1" applyProtection="1">
      <alignment vertical="center"/>
      <protection locked="0"/>
    </xf>
    <xf numFmtId="0" fontId="9" fillId="0" borderId="23" xfId="56" applyFont="1" applyFill="1" applyBorder="1" applyAlignment="1" applyProtection="1">
      <alignment horizontal="right" vertical="center"/>
      <protection locked="0"/>
    </xf>
    <xf numFmtId="0" fontId="9" fillId="0" borderId="23" xfId="56" applyFont="1" applyFill="1" applyBorder="1" applyAlignment="1" applyProtection="1">
      <alignment horizontal="center" vertical="center"/>
      <protection locked="0"/>
    </xf>
    <xf numFmtId="0" fontId="9" fillId="0" borderId="23" xfId="56" applyFont="1" applyFill="1" applyBorder="1" applyAlignment="1" applyProtection="1">
      <alignment vertical="center"/>
      <protection locked="0"/>
    </xf>
    <xf numFmtId="0" fontId="32" fillId="0" borderId="23" xfId="56" applyFont="1" applyFill="1" applyBorder="1" applyAlignment="1" applyProtection="1">
      <alignment horizontal="right" wrapText="1"/>
      <protection locked="0"/>
    </xf>
    <xf numFmtId="0" fontId="32" fillId="0" borderId="23" xfId="56" applyFont="1" applyFill="1" applyBorder="1" applyAlignment="1" applyProtection="1">
      <alignment horizontal="center" wrapText="1"/>
      <protection locked="0"/>
    </xf>
    <xf numFmtId="0" fontId="32" fillId="0" borderId="23" xfId="56" applyFont="1" applyFill="1" applyBorder="1" applyAlignment="1" applyProtection="1">
      <alignment wrapText="1"/>
      <protection locked="0"/>
    </xf>
    <xf numFmtId="10" fontId="27" fillId="0" borderId="23" xfId="56" applyNumberFormat="1" applyFont="1" applyFill="1" applyBorder="1" applyAlignment="1" applyProtection="1">
      <alignment horizontal="right" wrapText="1"/>
      <protection/>
    </xf>
    <xf numFmtId="0" fontId="27" fillId="0" borderId="0" xfId="56" applyFont="1" applyFill="1" applyAlignment="1" applyProtection="1">
      <alignment wrapText="1"/>
      <protection locked="0"/>
    </xf>
    <xf numFmtId="4" fontId="33" fillId="0" borderId="23" xfId="56" applyNumberFormat="1" applyFont="1" applyFill="1" applyBorder="1" applyAlignment="1" applyProtection="1">
      <alignment horizontal="right" wrapText="1"/>
      <protection/>
    </xf>
    <xf numFmtId="10" fontId="9" fillId="24" borderId="23" xfId="56" applyNumberFormat="1" applyFont="1" applyFill="1" applyBorder="1" applyAlignment="1" applyProtection="1">
      <alignment horizontal="right" wrapText="1"/>
      <protection locked="0"/>
    </xf>
    <xf numFmtId="10" fontId="32" fillId="24" borderId="23" xfId="56" applyNumberFormat="1" applyFont="1" applyFill="1" applyBorder="1" applyAlignment="1" applyProtection="1">
      <alignment horizontal="right" wrapText="1"/>
      <protection locked="0"/>
    </xf>
    <xf numFmtId="4" fontId="32" fillId="24" borderId="19" xfId="56" applyNumberFormat="1" applyFont="1" applyFill="1" applyBorder="1" applyAlignment="1" applyProtection="1">
      <alignment horizontal="right" wrapText="1"/>
      <protection locked="0"/>
    </xf>
    <xf numFmtId="10" fontId="27" fillId="24" borderId="23" xfId="56" applyNumberFormat="1" applyFont="1" applyFill="1" applyBorder="1" applyAlignment="1" applyProtection="1">
      <alignment horizontal="right" wrapText="1"/>
      <protection locked="0"/>
    </xf>
    <xf numFmtId="10" fontId="3" fillId="24" borderId="23" xfId="56" applyNumberFormat="1" applyFont="1" applyFill="1" applyBorder="1" applyAlignment="1" applyProtection="1">
      <alignment horizontal="right" wrapText="1"/>
      <protection locked="0"/>
    </xf>
    <xf numFmtId="10" fontId="0" fillId="0" borderId="23" xfId="0" applyNumberFormat="1" applyBorder="1" applyAlignment="1">
      <alignment/>
    </xf>
    <xf numFmtId="10" fontId="15" fillId="0" borderId="23" xfId="0" applyNumberFormat="1" applyFont="1" applyBorder="1" applyAlignment="1">
      <alignment/>
    </xf>
    <xf numFmtId="0" fontId="23" fillId="24" borderId="23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13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24" borderId="22" xfId="0" applyFont="1" applyFill="1" applyBorder="1" applyAlignment="1">
      <alignment horizontal="center"/>
    </xf>
    <xf numFmtId="0" fontId="23" fillId="24" borderId="23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>
      <alignment horizontal="center"/>
    </xf>
    <xf numFmtId="0" fontId="23" fillId="24" borderId="25" xfId="0" applyFont="1" applyFill="1" applyBorder="1" applyAlignment="1" applyProtection="1">
      <alignment/>
      <protection locked="0"/>
    </xf>
    <xf numFmtId="0" fontId="35" fillId="24" borderId="27" xfId="0" applyFont="1" applyFill="1" applyBorder="1" applyAlignment="1" applyProtection="1">
      <alignment/>
      <protection locked="0"/>
    </xf>
    <xf numFmtId="0" fontId="25" fillId="24" borderId="23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Kalinovik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35"/>
          <c:w val="0.58075"/>
          <c:h val="0.841"/>
        </c:manualLayout>
      </c:layout>
      <c:barChart>
        <c:barDir val="col"/>
        <c:grouping val="clustered"/>
        <c:varyColors val="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34175"/>
          <c:w val="0.291"/>
          <c:h val="0.3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оств.пореских прихода</a:t>
            </a:r>
          </a:p>
        </c:rich>
      </c:tx>
      <c:layout>
        <c:manualLayout>
          <c:xMode val="factor"/>
          <c:yMode val="factor"/>
          <c:x val="0.169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30175"/>
          <c:w val="0.20625"/>
          <c:h val="0.4445"/>
        </c:manualLayout>
      </c:layout>
      <c:pieChart>
        <c:varyColors val="1"/>
        <c:ser>
          <c:idx val="1"/>
          <c:order val="0"/>
          <c:tx>
            <c:v>'ПРИХ.И ПРИМ'!#REF!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ПРИМ'!$B$20:$B$24</c:f>
              <c:strCache>
                <c:ptCount val="1"/>
                <c:pt idx="0">
                  <c:v>Порези на имовину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8"/>
          <c:y val="0.1025"/>
          <c:w val="0.438"/>
          <c:h val="0.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
 прихода и добитака</a:t>
            </a:r>
          </a:p>
        </c:rich>
      </c:tx>
      <c:layout>
        <c:manualLayout>
          <c:xMode val="factor"/>
          <c:yMode val="factor"/>
          <c:x val="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"/>
          <c:y val="0.19575"/>
          <c:w val="0.46075"/>
          <c:h val="0.348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ПРИМ'!$B$5:$B$12</c:f>
              <c:strCache>
                <c:ptCount val="1"/>
                <c:pt idx="0">
                  <c:v>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47125"/>
          <c:w val="0.283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
. Непореских
 прихода </a:t>
            </a:r>
          </a:p>
        </c:rich>
      </c:tx>
      <c:layout>
        <c:manualLayout>
          <c:xMode val="factor"/>
          <c:yMode val="factor"/>
          <c:x val="0.01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25025"/>
          <c:w val="0.26975"/>
          <c:h val="0.4997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ПРИМ'!$B$29:$B$30</c:f>
              <c:strCache>
                <c:ptCount val="1"/>
                <c:pt idx="0">
                  <c:v>Порези на промет производа и услуга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75"/>
          <c:y val="0.16575"/>
          <c:w val="0.3085"/>
          <c:h val="0.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oстварених. осталих прихода и добитака</a:t>
            </a:r>
          </a:p>
        </c:rich>
      </c:tx>
      <c:layout>
        <c:manualLayout>
          <c:xMode val="factor"/>
          <c:yMode val="factor"/>
          <c:x val="-0.05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256"/>
          <c:w val="0.3095"/>
          <c:h val="0.61425"/>
        </c:manualLayout>
      </c:layout>
      <c:pieChart>
        <c:varyColors val="1"/>
        <c:ser>
          <c:idx val="1"/>
          <c:order val="0"/>
          <c:tx>
            <c:v>'ПРИХ.И ПРИМ'!#REF!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ПРИМ'!$B$47:$B$53</c:f>
              <c:strCache>
                <c:ptCount val="1"/>
                <c:pt idx="0">
                  <c:v>Остали 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175"/>
          <c:y val="0.09725"/>
          <c:w val="0.38775"/>
          <c:h val="0.8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и финансирање</a:t>
            </a:r>
          </a:p>
        </c:rich>
      </c:tx>
      <c:layout>
        <c:manualLayout>
          <c:xMode val="factor"/>
          <c:yMode val="factor"/>
          <c:x val="-0.19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2"/>
          <c:w val="0.544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'ПРИХ.И ПРИМ'!$B$5</c:f>
              <c:strCache>
                <c:ptCount val="1"/>
                <c:pt idx="0">
                  <c:v>Порески приходи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'ПРИХ.И ПРИМ'!$B$6</c:f>
              <c:strCache>
                <c:ptCount val="1"/>
                <c:pt idx="0">
                  <c:v>Приходи оид пореза на доходак и добит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'ПРИХ.И ПРИМ'!#REF!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'ПРИХ.И ПРИМ'!#REF!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'ПРИХ.И ПРИМ'!#REF!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'ПРИХ.И ПРИМ'!#REF!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gapWidth val="7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"/>
          <c:w val="0.35175"/>
          <c:h val="0.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- структура плана</a:t>
            </a:r>
          </a:p>
        </c:rich>
      </c:tx>
      <c:layout>
        <c:manualLayout>
          <c:xMode val="factor"/>
          <c:yMode val="factor"/>
          <c:x val="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205"/>
          <c:w val="0.57075"/>
          <c:h val="0.344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"/>
          <c:y val="0.7265"/>
          <c:w val="0.924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 расхода</a:t>
            </a:r>
          </a:p>
        </c:rich>
      </c:tx>
      <c:layout>
        <c:manualLayout>
          <c:xMode val="factor"/>
          <c:yMode val="factor"/>
          <c:x val="-0.1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385"/>
          <c:w val="0.10125"/>
          <c:h val="0.38425"/>
        </c:manualLayout>
      </c:layout>
      <c:pieChart>
        <c:varyColors val="1"/>
        <c:ser>
          <c:idx val="0"/>
          <c:order val="0"/>
          <c:tx>
            <c:strRef>
              <c:f>'Орг таб'!$G$1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таб'!$G$4:$G$9</c:f>
              <c:numCache/>
            </c:numRef>
          </c:val>
        </c:ser>
        <c:ser>
          <c:idx val="1"/>
          <c:order val="1"/>
          <c:tx>
            <c:strRef>
              <c:f>'Орг таб'!$H$1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таб'!$H$4:$H$9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75"/>
          <c:y val="0.0145"/>
          <c:w val="0.13225"/>
          <c:h val="0.8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25"/>
          <c:y val="0.20575"/>
          <c:w val="0.543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'Орг таб'!#REF!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'Орг таб'!$G$1:$G$1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таб'!$G$4:$G$9</c:f>
              <c:numCache/>
            </c:numRef>
          </c:val>
        </c:ser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167"/>
          <c:w val="0.11925"/>
          <c:h val="0.2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95250</xdr:rowOff>
    </xdr:from>
    <xdr:to>
      <xdr:col>5</xdr:col>
      <xdr:colOff>628650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95250" y="209550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85725</xdr:rowOff>
    </xdr:from>
    <xdr:to>
      <xdr:col>8</xdr:col>
      <xdr:colOff>638175</xdr:colOff>
      <xdr:row>39</xdr:row>
      <xdr:rowOff>133350</xdr:rowOff>
    </xdr:to>
    <xdr:graphicFrame>
      <xdr:nvGraphicFramePr>
        <xdr:cNvPr id="2" name="Chart 5"/>
        <xdr:cNvGraphicFramePr/>
      </xdr:nvGraphicFramePr>
      <xdr:xfrm>
        <a:off x="4124325" y="2943225"/>
        <a:ext cx="2000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5</xdr:col>
      <xdr:colOff>657225</xdr:colOff>
      <xdr:row>42</xdr:row>
      <xdr:rowOff>19050</xdr:rowOff>
    </xdr:to>
    <xdr:graphicFrame>
      <xdr:nvGraphicFramePr>
        <xdr:cNvPr id="3" name="Chart 6"/>
        <xdr:cNvGraphicFramePr/>
      </xdr:nvGraphicFramePr>
      <xdr:xfrm>
        <a:off x="114300" y="4019550"/>
        <a:ext cx="397192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42</xdr:row>
      <xdr:rowOff>85725</xdr:rowOff>
    </xdr:from>
    <xdr:to>
      <xdr:col>5</xdr:col>
      <xdr:colOff>638175</xdr:colOff>
      <xdr:row>56</xdr:row>
      <xdr:rowOff>85725</xdr:rowOff>
    </xdr:to>
    <xdr:graphicFrame>
      <xdr:nvGraphicFramePr>
        <xdr:cNvPr id="4" name="Chart 7"/>
        <xdr:cNvGraphicFramePr/>
      </xdr:nvGraphicFramePr>
      <xdr:xfrm>
        <a:off x="123825" y="6086475"/>
        <a:ext cx="39433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5</xdr:col>
      <xdr:colOff>628650</xdr:colOff>
      <xdr:row>14</xdr:row>
      <xdr:rowOff>0</xdr:rowOff>
    </xdr:to>
    <xdr:graphicFrame>
      <xdr:nvGraphicFramePr>
        <xdr:cNvPr id="5" name="Chart 8"/>
        <xdr:cNvGraphicFramePr/>
      </xdr:nvGraphicFramePr>
      <xdr:xfrm>
        <a:off x="85725" y="66675"/>
        <a:ext cx="397192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666750</xdr:colOff>
      <xdr:row>0</xdr:row>
      <xdr:rowOff>76200</xdr:rowOff>
    </xdr:from>
    <xdr:to>
      <xdr:col>8</xdr:col>
      <xdr:colOff>657225</xdr:colOff>
      <xdr:row>19</xdr:row>
      <xdr:rowOff>133350</xdr:rowOff>
    </xdr:to>
    <xdr:graphicFrame>
      <xdr:nvGraphicFramePr>
        <xdr:cNvPr id="6" name="Chart 9"/>
        <xdr:cNvGraphicFramePr/>
      </xdr:nvGraphicFramePr>
      <xdr:xfrm>
        <a:off x="4095750" y="76200"/>
        <a:ext cx="20478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6</xdr:col>
      <xdr:colOff>542925</xdr:colOff>
      <xdr:row>97</xdr:row>
      <xdr:rowOff>9525</xdr:rowOff>
    </xdr:to>
    <xdr:graphicFrame>
      <xdr:nvGraphicFramePr>
        <xdr:cNvPr id="1" name="Chart 1"/>
        <xdr:cNvGraphicFramePr/>
      </xdr:nvGraphicFramePr>
      <xdr:xfrm>
        <a:off x="0" y="14687550"/>
        <a:ext cx="10248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28575</xdr:rowOff>
    </xdr:from>
    <xdr:to>
      <xdr:col>6</xdr:col>
      <xdr:colOff>1009650</xdr:colOff>
      <xdr:row>106</xdr:row>
      <xdr:rowOff>28575</xdr:rowOff>
    </xdr:to>
    <xdr:graphicFrame>
      <xdr:nvGraphicFramePr>
        <xdr:cNvPr id="2" name="Chart 2"/>
        <xdr:cNvGraphicFramePr/>
      </xdr:nvGraphicFramePr>
      <xdr:xfrm>
        <a:off x="0" y="14430375"/>
        <a:ext cx="107156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1:I50" comment="" totalsRowShown="0">
  <tableColumns count="9">
    <tableColumn id="1" name="Column1"/>
    <tableColumn id="12" name="Column2"/>
    <tableColumn id="2" name="Column3"/>
    <tableColumn id="4" name="Column4"/>
    <tableColumn id="9" name="Column742"/>
    <tableColumn id="10" name="Column6"/>
    <tableColumn id="8" name="Column732"/>
    <tableColumn id="16" name="Column7322"/>
    <tableColumn id="15" name="Column7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55" zoomScaleSheetLayoutView="55" zoomScalePageLayoutView="0" workbookViewId="0" topLeftCell="A5">
      <selection activeCell="A5" sqref="A5:IV5"/>
    </sheetView>
  </sheetViews>
  <sheetFormatPr defaultColWidth="9.00390625" defaultRowHeight="11.25"/>
  <cols>
    <col min="1" max="1" width="4.00390625" style="149" customWidth="1"/>
    <col min="2" max="2" width="9.00390625" style="149" customWidth="1"/>
    <col min="3" max="6" width="20.625" style="149" customWidth="1"/>
    <col min="7" max="7" width="40.625" style="149" customWidth="1"/>
    <col min="8" max="8" width="67.25390625" style="149" customWidth="1"/>
    <col min="9" max="9" width="47.125" style="149" customWidth="1"/>
    <col min="10" max="16384" width="9.00390625" style="149" customWidth="1"/>
  </cols>
  <sheetData>
    <row r="1" spans="2:10" s="685" customFormat="1" ht="11.25">
      <c r="B1" s="686"/>
      <c r="C1" s="686"/>
      <c r="D1" s="686"/>
      <c r="E1" s="686"/>
      <c r="F1" s="686"/>
      <c r="G1" s="686"/>
      <c r="H1" s="686"/>
      <c r="I1" s="686"/>
      <c r="J1" s="686"/>
    </row>
    <row r="2" spans="1:10" s="683" customFormat="1" ht="24.75">
      <c r="A2" s="683" t="s">
        <v>226</v>
      </c>
      <c r="B2" s="684"/>
      <c r="C2" s="684"/>
      <c r="D2" s="684"/>
      <c r="E2" s="684"/>
      <c r="F2" s="684"/>
      <c r="G2" s="684"/>
      <c r="H2" s="684"/>
      <c r="I2" s="684"/>
      <c r="J2" s="684"/>
    </row>
    <row r="3" spans="1:10" s="683" customFormat="1" ht="24.75">
      <c r="A3" s="683" t="s">
        <v>225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2:10" s="685" customFormat="1" ht="11.25">
      <c r="B4" s="686"/>
      <c r="C4" s="686"/>
      <c r="D4" s="686"/>
      <c r="E4" s="686"/>
      <c r="F4" s="686"/>
      <c r="G4" s="686"/>
      <c r="H4" s="686"/>
      <c r="I4" s="686"/>
      <c r="J4" s="686"/>
    </row>
    <row r="5" spans="1:10" s="683" customFormat="1" ht="24.75">
      <c r="A5" s="683" t="s">
        <v>224</v>
      </c>
      <c r="B5" s="684"/>
      <c r="C5" s="684"/>
      <c r="D5" s="684"/>
      <c r="E5" s="684"/>
      <c r="F5" s="684"/>
      <c r="G5" s="684"/>
      <c r="H5" s="684"/>
      <c r="I5" s="684"/>
      <c r="J5" s="684"/>
    </row>
    <row r="6" spans="2:10" s="685" customFormat="1" ht="11.25">
      <c r="B6" s="686"/>
      <c r="C6" s="686"/>
      <c r="D6" s="686"/>
      <c r="E6" s="686"/>
      <c r="F6" s="686"/>
      <c r="G6" s="686"/>
      <c r="H6" s="686"/>
      <c r="I6" s="686"/>
      <c r="J6" s="686"/>
    </row>
    <row r="7" spans="2:10" s="685" customFormat="1" ht="11.25">
      <c r="B7" s="686"/>
      <c r="C7" s="686"/>
      <c r="D7" s="686"/>
      <c r="E7" s="686"/>
      <c r="F7" s="686"/>
      <c r="G7" s="686"/>
      <c r="H7" s="686"/>
      <c r="I7" s="686"/>
      <c r="J7" s="686"/>
    </row>
    <row r="8" spans="2:10" s="685" customFormat="1" ht="11.25">
      <c r="B8" s="686"/>
      <c r="C8" s="686"/>
      <c r="D8" s="686"/>
      <c r="E8" s="686"/>
      <c r="F8" s="686"/>
      <c r="G8" s="686"/>
      <c r="H8" s="686"/>
      <c r="I8" s="686"/>
      <c r="J8" s="686"/>
    </row>
    <row r="9" spans="2:10" s="685" customFormat="1" ht="11.25">
      <c r="B9" s="686"/>
      <c r="C9" s="686"/>
      <c r="D9" s="686"/>
      <c r="E9" s="686"/>
      <c r="F9" s="686"/>
      <c r="G9" s="686"/>
      <c r="H9" s="686"/>
      <c r="I9" s="686"/>
      <c r="J9" s="686"/>
    </row>
    <row r="10" spans="2:10" s="685" customFormat="1" ht="11.25">
      <c r="B10" s="686"/>
      <c r="C10" s="686"/>
      <c r="D10" s="686"/>
      <c r="E10" s="686"/>
      <c r="F10" s="686"/>
      <c r="G10" s="686"/>
      <c r="H10" s="686"/>
      <c r="I10" s="686"/>
      <c r="J10" s="686"/>
    </row>
    <row r="11" spans="2:10" s="685" customFormat="1" ht="11.25">
      <c r="B11" s="686"/>
      <c r="C11" s="686"/>
      <c r="D11" s="686"/>
      <c r="E11" s="686"/>
      <c r="F11" s="686"/>
      <c r="G11" s="686"/>
      <c r="H11" s="686"/>
      <c r="I11" s="686"/>
      <c r="J11" s="686"/>
    </row>
    <row r="12" spans="2:10" s="685" customFormat="1" ht="11.25">
      <c r="B12" s="686"/>
      <c r="C12" s="686"/>
      <c r="D12" s="686"/>
      <c r="E12" s="686"/>
      <c r="F12" s="686"/>
      <c r="G12" s="686"/>
      <c r="H12" s="686"/>
      <c r="I12" s="686"/>
      <c r="J12" s="686"/>
    </row>
    <row r="13" spans="2:10" s="683" customFormat="1" ht="24.75">
      <c r="B13" s="684"/>
      <c r="C13" s="684"/>
      <c r="D13" s="684"/>
      <c r="E13" s="684"/>
      <c r="F13" s="684"/>
      <c r="G13" s="684"/>
      <c r="H13" s="684"/>
      <c r="I13" s="684"/>
      <c r="J13" s="684"/>
    </row>
    <row r="14" spans="1:10" s="685" customFormat="1" ht="8.25" customHeight="1">
      <c r="A14" s="685" t="s">
        <v>772</v>
      </c>
      <c r="B14" s="686"/>
      <c r="C14" s="686"/>
      <c r="D14" s="686"/>
      <c r="E14" s="686"/>
      <c r="F14" s="686"/>
      <c r="G14" s="686"/>
      <c r="H14" s="686"/>
      <c r="I14" s="686"/>
      <c r="J14" s="686"/>
    </row>
    <row r="15" spans="2:10" s="690" customFormat="1" ht="18">
      <c r="B15" s="691"/>
      <c r="C15" s="691"/>
      <c r="D15" s="691"/>
      <c r="E15" s="691"/>
      <c r="F15" s="691"/>
      <c r="G15" s="691"/>
      <c r="H15" s="691"/>
      <c r="I15" s="691"/>
      <c r="J15" s="691"/>
    </row>
    <row r="16" spans="2:10" s="685" customFormat="1" ht="11.25">
      <c r="B16" s="686"/>
      <c r="C16" s="686"/>
      <c r="D16" s="686"/>
      <c r="E16" s="686"/>
      <c r="F16" s="686"/>
      <c r="G16" s="686"/>
      <c r="H16" s="686"/>
      <c r="I16" s="686"/>
      <c r="J16" s="686"/>
    </row>
    <row r="17" spans="2:15" s="685" customFormat="1" ht="11.25"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</row>
    <row r="18" spans="2:15" s="685" customFormat="1" ht="11.25"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</row>
    <row r="19" spans="2:15" s="685" customFormat="1" ht="19.5" customHeight="1">
      <c r="B19" s="686"/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</row>
    <row r="20" spans="2:15" s="685" customFormat="1" ht="19.5" customHeight="1"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</row>
    <row r="21" spans="2:15" s="685" customFormat="1" ht="19.5" customHeight="1"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</row>
    <row r="22" spans="2:15" s="692" customFormat="1" ht="19.5" customHeight="1"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</row>
    <row r="23" spans="1:15" s="689" customFormat="1" ht="24.75">
      <c r="A23" s="687" t="s">
        <v>354</v>
      </c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</row>
    <row r="24" spans="2:15" s="685" customFormat="1" ht="15" customHeight="1">
      <c r="B24" s="686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</row>
    <row r="25" spans="2:15" s="685" customFormat="1" ht="15" customHeight="1"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</row>
    <row r="26" spans="2:15" s="685" customFormat="1" ht="15" customHeight="1">
      <c r="B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</row>
    <row r="27" spans="2:15" s="685" customFormat="1" ht="15" customHeight="1"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</row>
    <row r="28" spans="2:15" s="685" customFormat="1" ht="11.25">
      <c r="B28" s="686"/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</row>
    <row r="29" spans="2:15" s="685" customFormat="1" ht="11.25"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</row>
    <row r="30" spans="2:15" s="685" customFormat="1" ht="18" customHeight="1"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</row>
    <row r="31" spans="2:15" s="685" customFormat="1" ht="11.25">
      <c r="B31" s="686"/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</row>
    <row r="32" spans="2:15" s="685" customFormat="1" ht="11.25"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</row>
    <row r="33" spans="2:10" s="685" customFormat="1" ht="15" customHeight="1">
      <c r="B33" s="686"/>
      <c r="C33" s="686"/>
      <c r="D33" s="686"/>
      <c r="E33" s="686"/>
      <c r="F33" s="686"/>
      <c r="G33" s="686"/>
      <c r="H33" s="686"/>
      <c r="I33" s="686"/>
      <c r="J33" s="686"/>
    </row>
    <row r="34" spans="2:10" s="685" customFormat="1" ht="15" customHeight="1">
      <c r="B34" s="686"/>
      <c r="C34" s="686"/>
      <c r="D34" s="686"/>
      <c r="E34" s="686"/>
      <c r="F34" s="686"/>
      <c r="G34" s="686"/>
      <c r="H34" s="686"/>
      <c r="I34" s="686"/>
      <c r="J34" s="686"/>
    </row>
    <row r="35" spans="2:10" s="685" customFormat="1" ht="11.25">
      <c r="B35" s="686"/>
      <c r="C35" s="686"/>
      <c r="D35" s="686"/>
      <c r="E35" s="686"/>
      <c r="F35" s="686"/>
      <c r="G35" s="686"/>
      <c r="H35" s="686"/>
      <c r="I35" s="686"/>
      <c r="J35" s="686"/>
    </row>
    <row r="36" spans="2:10" s="685" customFormat="1" ht="11.25">
      <c r="B36" s="686"/>
      <c r="C36" s="686"/>
      <c r="D36" s="686"/>
      <c r="E36" s="686"/>
      <c r="F36" s="686"/>
      <c r="G36" s="686"/>
      <c r="H36" s="686"/>
      <c r="I36" s="686"/>
      <c r="J36" s="686"/>
    </row>
    <row r="37" spans="2:10" s="685" customFormat="1" ht="11.25">
      <c r="B37" s="686"/>
      <c r="C37" s="686"/>
      <c r="D37" s="686"/>
      <c r="E37" s="686"/>
      <c r="F37" s="686"/>
      <c r="G37" s="686"/>
      <c r="H37" s="686"/>
      <c r="I37" s="686"/>
      <c r="J37" s="686"/>
    </row>
    <row r="38" spans="2:10" s="685" customFormat="1" ht="11.25">
      <c r="B38" s="686"/>
      <c r="C38" s="686"/>
      <c r="D38" s="686"/>
      <c r="E38" s="686"/>
      <c r="F38" s="686"/>
      <c r="G38" s="686"/>
      <c r="H38" s="686"/>
      <c r="I38" s="686"/>
      <c r="J38" s="686"/>
    </row>
    <row r="39" spans="1:10" s="685" customFormat="1" ht="11.25">
      <c r="A39" s="685" t="s">
        <v>1116</v>
      </c>
      <c r="B39" s="686"/>
      <c r="C39" s="686"/>
      <c r="D39" s="686"/>
      <c r="E39" s="686"/>
      <c r="F39" s="686"/>
      <c r="G39" s="686"/>
      <c r="H39" s="686"/>
      <c r="I39" s="686"/>
      <c r="J39" s="686"/>
    </row>
    <row r="40" spans="2:10" s="685" customFormat="1" ht="11.25">
      <c r="B40" s="686"/>
      <c r="C40" s="686"/>
      <c r="D40" s="686"/>
      <c r="E40" s="686"/>
      <c r="F40" s="686"/>
      <c r="G40" s="686"/>
      <c r="H40" s="686"/>
      <c r="I40" s="686"/>
      <c r="J40" s="686"/>
    </row>
    <row r="41" spans="2:10" s="685" customFormat="1" ht="11.25">
      <c r="B41" s="686"/>
      <c r="C41" s="686"/>
      <c r="D41" s="686"/>
      <c r="E41" s="686"/>
      <c r="F41" s="686"/>
      <c r="G41" s="686"/>
      <c r="H41" s="686"/>
      <c r="I41" s="686"/>
      <c r="J41" s="686"/>
    </row>
    <row r="42" spans="2:10" s="685" customFormat="1" ht="11.25">
      <c r="B42" s="686"/>
      <c r="C42" s="686"/>
      <c r="D42" s="686"/>
      <c r="E42" s="686"/>
      <c r="F42" s="686"/>
      <c r="G42" s="686"/>
      <c r="H42" s="686"/>
      <c r="I42" s="686"/>
      <c r="J42" s="686"/>
    </row>
    <row r="43" spans="2:10" s="685" customFormat="1" ht="11.25">
      <c r="B43" s="686"/>
      <c r="C43" s="686"/>
      <c r="D43" s="686"/>
      <c r="E43" s="686"/>
      <c r="F43" s="686"/>
      <c r="G43" s="686"/>
      <c r="H43" s="686"/>
      <c r="I43" s="686"/>
      <c r="J43" s="686"/>
    </row>
    <row r="44" spans="2:10" s="685" customFormat="1" ht="11.25">
      <c r="B44" s="686"/>
      <c r="C44" s="686"/>
      <c r="D44" s="686"/>
      <c r="E44" s="686"/>
      <c r="F44" s="686"/>
      <c r="G44" s="686"/>
      <c r="H44" s="686"/>
      <c r="I44" s="686"/>
      <c r="J44" s="686"/>
    </row>
    <row r="45" spans="2:10" s="685" customFormat="1" ht="11.25">
      <c r="B45" s="686"/>
      <c r="C45" s="686"/>
      <c r="D45" s="686"/>
      <c r="E45" s="686"/>
      <c r="F45" s="686"/>
      <c r="G45" s="686"/>
      <c r="H45" s="686"/>
      <c r="I45" s="686"/>
      <c r="J45" s="686"/>
    </row>
    <row r="46" spans="2:10" s="685" customFormat="1" ht="11.25">
      <c r="B46" s="686"/>
      <c r="C46" s="686"/>
      <c r="D46" s="686"/>
      <c r="E46" s="686"/>
      <c r="F46" s="686"/>
      <c r="G46" s="686"/>
      <c r="H46" s="686"/>
      <c r="I46" s="686"/>
      <c r="J46" s="686"/>
    </row>
    <row r="47" spans="2:10" s="685" customFormat="1" ht="11.25">
      <c r="B47" s="686"/>
      <c r="C47" s="686"/>
      <c r="D47" s="686"/>
      <c r="E47" s="686"/>
      <c r="F47" s="686"/>
      <c r="G47" s="686"/>
      <c r="H47" s="686"/>
      <c r="I47" s="686"/>
      <c r="J47" s="686"/>
    </row>
    <row r="48" spans="2:10" s="685" customFormat="1" ht="11.25">
      <c r="B48" s="686"/>
      <c r="C48" s="686"/>
      <c r="D48" s="686"/>
      <c r="E48" s="686"/>
      <c r="F48" s="686"/>
      <c r="G48" s="686"/>
      <c r="H48" s="686"/>
      <c r="I48" s="686"/>
      <c r="J48" s="686"/>
    </row>
    <row r="49" spans="2:10" s="685" customFormat="1" ht="11.25">
      <c r="B49" s="686"/>
      <c r="C49" s="686"/>
      <c r="D49" s="686"/>
      <c r="E49" s="686"/>
      <c r="F49" s="686"/>
      <c r="G49" s="686"/>
      <c r="H49" s="686"/>
      <c r="I49" s="686"/>
      <c r="J49" s="686"/>
    </row>
    <row r="50" spans="2:10" s="685" customFormat="1" ht="19.5" customHeight="1">
      <c r="B50" s="686"/>
      <c r="C50" s="686"/>
      <c r="D50" s="686"/>
      <c r="E50" s="686"/>
      <c r="F50" s="686"/>
      <c r="G50" s="686"/>
      <c r="H50" s="686"/>
      <c r="I50" s="686"/>
      <c r="J50" s="686"/>
    </row>
    <row r="51" spans="1:10" s="694" customFormat="1" ht="19.5">
      <c r="A51" s="694" t="s">
        <v>383</v>
      </c>
      <c r="B51" s="695"/>
      <c r="C51" s="695"/>
      <c r="D51" s="695"/>
      <c r="E51" s="695"/>
      <c r="F51" s="695"/>
      <c r="G51" s="695"/>
      <c r="H51" s="695"/>
      <c r="I51" s="695"/>
      <c r="J51" s="695"/>
    </row>
    <row r="52" spans="2:10" s="685" customFormat="1" ht="11.25">
      <c r="B52" s="686"/>
      <c r="C52" s="686"/>
      <c r="D52" s="686"/>
      <c r="E52" s="686"/>
      <c r="F52" s="686"/>
      <c r="G52" s="686"/>
      <c r="H52" s="686"/>
      <c r="I52" s="686"/>
      <c r="J52" s="686"/>
    </row>
    <row r="53" s="686" customFormat="1" ht="11.25"/>
    <row r="54" s="686" customFormat="1" ht="11.25"/>
    <row r="55" s="686" customFormat="1" ht="11.25"/>
    <row r="56" s="686" customFormat="1" ht="11.25"/>
    <row r="57" s="686" customFormat="1" ht="11.25"/>
    <row r="58" s="696" customFormat="1" ht="11.25"/>
    <row r="59" s="696" customFormat="1" ht="11.25"/>
    <row r="60" s="696" customFormat="1" ht="11.25"/>
    <row r="61" s="696" customFormat="1" ht="11.25"/>
    <row r="62" s="696" customFormat="1" ht="11.25"/>
    <row r="63" s="696" customFormat="1" ht="11.25"/>
    <row r="64" s="696" customFormat="1" ht="11.25"/>
  </sheetData>
  <sheetProtection/>
  <mergeCells count="64">
    <mergeCell ref="A55:IV55"/>
    <mergeCell ref="A56:IV56"/>
    <mergeCell ref="A61:IV61"/>
    <mergeCell ref="A62:IV62"/>
    <mergeCell ref="A59:IV59"/>
    <mergeCell ref="A60:IV60"/>
    <mergeCell ref="A63:IV63"/>
    <mergeCell ref="A64:IV64"/>
    <mergeCell ref="A57:IV57"/>
    <mergeCell ref="A58:IV58"/>
    <mergeCell ref="A41:IV41"/>
    <mergeCell ref="A42:IV42"/>
    <mergeCell ref="A43:IV43"/>
    <mergeCell ref="A44:IV44"/>
    <mergeCell ref="A53:IV53"/>
    <mergeCell ref="A54:IV54"/>
    <mergeCell ref="A45:IV45"/>
    <mergeCell ref="A46:IV46"/>
    <mergeCell ref="A49:IV49"/>
    <mergeCell ref="A50:IV50"/>
    <mergeCell ref="A47:IV47"/>
    <mergeCell ref="A48:IV48"/>
    <mergeCell ref="A51:IV51"/>
    <mergeCell ref="A52:IV52"/>
    <mergeCell ref="A31:IV31"/>
    <mergeCell ref="A32:IV32"/>
    <mergeCell ref="A33:IV33"/>
    <mergeCell ref="A34:IV34"/>
    <mergeCell ref="A37:IV37"/>
    <mergeCell ref="A38:IV38"/>
    <mergeCell ref="A39:IV39"/>
    <mergeCell ref="A40:IV40"/>
    <mergeCell ref="A21:IV21"/>
    <mergeCell ref="A22:IV22"/>
    <mergeCell ref="A35:IV35"/>
    <mergeCell ref="A36:IV36"/>
    <mergeCell ref="A25:IV25"/>
    <mergeCell ref="A26:IV26"/>
    <mergeCell ref="A27:IV27"/>
    <mergeCell ref="A28:IV28"/>
    <mergeCell ref="A29:IV29"/>
    <mergeCell ref="A30:IV30"/>
    <mergeCell ref="A23:IV23"/>
    <mergeCell ref="A24:IV24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11:IV11"/>
    <mergeCell ref="A12:IV12"/>
    <mergeCell ref="A7:IV7"/>
    <mergeCell ref="A8:IV8"/>
    <mergeCell ref="A9:IV9"/>
    <mergeCell ref="A10:IV10"/>
    <mergeCell ref="A5:IV5"/>
    <mergeCell ref="A6:IV6"/>
    <mergeCell ref="A1:IV1"/>
    <mergeCell ref="A2:IV2"/>
    <mergeCell ref="A3:IV3"/>
    <mergeCell ref="A4:IV4"/>
  </mergeCells>
  <printOptions horizontalCentered="1" verticalCentered="1"/>
  <pageMargins left="0.25" right="0.25" top="0.75" bottom="0.75" header="0.3" footer="0.3"/>
  <pageSetup firstPageNumber="1" useFirstPageNumber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70" zoomScaleNormal="85" zoomScaleSheetLayoutView="70" zoomScalePageLayoutView="0" workbookViewId="0" topLeftCell="A1">
      <selection activeCell="E71" sqref="E71"/>
    </sheetView>
  </sheetViews>
  <sheetFormatPr defaultColWidth="9.00390625" defaultRowHeight="11.25"/>
  <cols>
    <col min="1" max="1" width="10.625" style="452" customWidth="1"/>
    <col min="2" max="2" width="11.75390625" style="504" customWidth="1"/>
    <col min="3" max="3" width="60.625" style="554" customWidth="1"/>
    <col min="4" max="6" width="20.625" style="4" customWidth="1"/>
    <col min="7" max="8" width="20.625" style="55" customWidth="1"/>
    <col min="9" max="9" width="20.625" style="55" hidden="1" customWidth="1"/>
    <col min="10" max="16384" width="9.00390625" style="4" customWidth="1"/>
  </cols>
  <sheetData>
    <row r="1" spans="1:8" s="297" customFormat="1" ht="49.5" customHeight="1">
      <c r="A1" s="705" t="s">
        <v>231</v>
      </c>
      <c r="B1" s="706"/>
      <c r="C1" s="706"/>
      <c r="D1" s="706"/>
      <c r="E1" s="706"/>
      <c r="F1" s="706"/>
      <c r="G1" s="706"/>
      <c r="H1" s="344"/>
    </row>
    <row r="2" spans="1:9" s="192" customFormat="1" ht="84.75" customHeight="1">
      <c r="A2" s="275" t="s">
        <v>485</v>
      </c>
      <c r="B2" s="276" t="s">
        <v>1058</v>
      </c>
      <c r="C2" s="174" t="s">
        <v>486</v>
      </c>
      <c r="D2" s="232" t="s">
        <v>386</v>
      </c>
      <c r="E2" s="232" t="s">
        <v>1278</v>
      </c>
      <c r="F2" s="232" t="s">
        <v>1254</v>
      </c>
      <c r="G2" s="232" t="s">
        <v>857</v>
      </c>
      <c r="H2" s="232" t="s">
        <v>860</v>
      </c>
      <c r="I2" s="232"/>
    </row>
    <row r="3" spans="1:9" s="192" customFormat="1" ht="34.5" customHeight="1">
      <c r="A3" s="176" t="s">
        <v>484</v>
      </c>
      <c r="B3" s="176" t="s">
        <v>1051</v>
      </c>
      <c r="C3" s="173">
        <v>3</v>
      </c>
      <c r="D3" s="249">
        <v>4</v>
      </c>
      <c r="E3" s="249">
        <v>5</v>
      </c>
      <c r="F3" s="249">
        <v>6</v>
      </c>
      <c r="G3" s="338">
        <v>7</v>
      </c>
      <c r="H3" s="338">
        <v>8</v>
      </c>
      <c r="I3" s="249"/>
    </row>
    <row r="4" spans="1:9" s="192" customFormat="1" ht="39.75" customHeight="1">
      <c r="A4" s="231"/>
      <c r="B4" s="176"/>
      <c r="C4" s="251" t="s">
        <v>769</v>
      </c>
      <c r="D4" s="178">
        <f>D5</f>
        <v>174251.91</v>
      </c>
      <c r="E4" s="178">
        <f>E5</f>
        <v>114446.88</v>
      </c>
      <c r="F4" s="178">
        <f>F5</f>
        <v>174251.91</v>
      </c>
      <c r="G4" s="178">
        <f>F4-D4</f>
        <v>0</v>
      </c>
      <c r="H4" s="674">
        <f>F4/D4</f>
        <v>1</v>
      </c>
      <c r="I4" s="178">
        <f>G4/F4*100</f>
        <v>0</v>
      </c>
    </row>
    <row r="5" spans="1:9" s="192" customFormat="1" ht="34.5" customHeight="1">
      <c r="A5" s="250" t="s">
        <v>702</v>
      </c>
      <c r="B5" s="393"/>
      <c r="C5" s="251" t="s">
        <v>1083</v>
      </c>
      <c r="D5" s="178">
        <f>SUM(D6+D46+D69)</f>
        <v>174251.91</v>
      </c>
      <c r="E5" s="178">
        <f>SUM(E6+E46+E69)</f>
        <v>114446.88</v>
      </c>
      <c r="F5" s="178">
        <f>SUM(F6+F46+F69)</f>
        <v>174251.91</v>
      </c>
      <c r="G5" s="178">
        <f aca="true" t="shared" si="0" ref="G5:G71">F5-D5</f>
        <v>0</v>
      </c>
      <c r="H5" s="674">
        <f aca="true" t="shared" si="1" ref="H5:H68">F5/D5</f>
        <v>1</v>
      </c>
      <c r="I5" s="178"/>
    </row>
    <row r="6" spans="1:9" s="192" customFormat="1" ht="34.5" customHeight="1">
      <c r="A6" s="231" t="s">
        <v>1053</v>
      </c>
      <c r="B6" s="393" t="s">
        <v>1081</v>
      </c>
      <c r="C6" s="251" t="s">
        <v>502</v>
      </c>
      <c r="D6" s="178">
        <f>D7+D20</f>
        <v>49251.91</v>
      </c>
      <c r="E6" s="178">
        <f>E7+E20</f>
        <v>27784.82</v>
      </c>
      <c r="F6" s="178">
        <f>F7+F20</f>
        <v>48251.91</v>
      </c>
      <c r="G6" s="178">
        <f t="shared" si="0"/>
        <v>-1000</v>
      </c>
      <c r="H6" s="674">
        <f t="shared" si="1"/>
        <v>0.9796962188877548</v>
      </c>
      <c r="I6" s="178"/>
    </row>
    <row r="7" spans="1:9" s="192" customFormat="1" ht="34.5" customHeight="1">
      <c r="A7" s="231" t="s">
        <v>501</v>
      </c>
      <c r="B7" s="176"/>
      <c r="C7" s="284" t="s">
        <v>503</v>
      </c>
      <c r="D7" s="178">
        <f>SUM(D8+D13)</f>
        <v>41056.91</v>
      </c>
      <c r="E7" s="178">
        <f>SUM(E8+E13)</f>
        <v>24862.53</v>
      </c>
      <c r="F7" s="178">
        <f>SUM(F8+F13)</f>
        <v>43156.91</v>
      </c>
      <c r="G7" s="178">
        <f t="shared" si="0"/>
        <v>2100</v>
      </c>
      <c r="H7" s="674">
        <f t="shared" si="1"/>
        <v>1.0511485155604745</v>
      </c>
      <c r="I7" s="178"/>
    </row>
    <row r="8" spans="1:9" s="192" customFormat="1" ht="34.5" customHeight="1">
      <c r="A8" s="231" t="s">
        <v>600</v>
      </c>
      <c r="B8" s="176"/>
      <c r="C8" s="284" t="s">
        <v>704</v>
      </c>
      <c r="D8" s="178">
        <f>SUM(D9:D10)</f>
        <v>27550</v>
      </c>
      <c r="E8" s="178">
        <f>SUM(E9:E10)</f>
        <v>16662.51</v>
      </c>
      <c r="F8" s="178">
        <f>SUM(F9:F10)</f>
        <v>27550</v>
      </c>
      <c r="G8" s="178">
        <f t="shared" si="0"/>
        <v>0</v>
      </c>
      <c r="H8" s="674">
        <f t="shared" si="1"/>
        <v>1</v>
      </c>
      <c r="I8" s="178"/>
    </row>
    <row r="9" spans="1:9" s="308" customFormat="1" ht="34.5" customHeight="1">
      <c r="A9" s="395" t="s">
        <v>523</v>
      </c>
      <c r="B9" s="505"/>
      <c r="C9" s="406" t="s">
        <v>705</v>
      </c>
      <c r="D9" s="233">
        <v>26000</v>
      </c>
      <c r="E9" s="233">
        <v>15782.41</v>
      </c>
      <c r="F9" s="233">
        <v>26000</v>
      </c>
      <c r="G9" s="180">
        <f t="shared" si="0"/>
        <v>0</v>
      </c>
      <c r="H9" s="675">
        <f t="shared" si="1"/>
        <v>1</v>
      </c>
      <c r="I9" s="233"/>
    </row>
    <row r="10" spans="1:9" s="532" customFormat="1" ht="34.5" customHeight="1">
      <c r="A10" s="395" t="s">
        <v>861</v>
      </c>
      <c r="B10" s="533"/>
      <c r="C10" s="406" t="s">
        <v>862</v>
      </c>
      <c r="D10" s="233">
        <v>1550</v>
      </c>
      <c r="E10" s="233">
        <v>880.1</v>
      </c>
      <c r="F10" s="233">
        <v>1550</v>
      </c>
      <c r="G10" s="180">
        <f t="shared" si="0"/>
        <v>0</v>
      </c>
      <c r="H10" s="675">
        <f t="shared" si="1"/>
        <v>1</v>
      </c>
      <c r="I10" s="530"/>
    </row>
    <row r="11" spans="1:9" s="515" customFormat="1" ht="34.5" customHeight="1">
      <c r="A11" s="312" t="s">
        <v>1210</v>
      </c>
      <c r="B11" s="419"/>
      <c r="C11" s="437" t="s">
        <v>1195</v>
      </c>
      <c r="D11" s="178">
        <f>SUM(D12:D12)</f>
        <v>0</v>
      </c>
      <c r="E11" s="178">
        <f>SUM(E12:E12)</f>
        <v>0</v>
      </c>
      <c r="F11" s="178">
        <f>SUM(F12:F12)</f>
        <v>0</v>
      </c>
      <c r="G11" s="178">
        <f t="shared" si="0"/>
        <v>0</v>
      </c>
      <c r="H11" s="674" t="e">
        <f t="shared" si="1"/>
        <v>#DIV/0!</v>
      </c>
      <c r="I11" s="304"/>
    </row>
    <row r="12" spans="1:9" s="308" customFormat="1" ht="34.5" customHeight="1">
      <c r="A12" s="395" t="s">
        <v>1196</v>
      </c>
      <c r="B12" s="505"/>
      <c r="C12" s="406" t="s">
        <v>1197</v>
      </c>
      <c r="D12" s="233">
        <v>0</v>
      </c>
      <c r="E12" s="233">
        <v>0</v>
      </c>
      <c r="F12" s="233">
        <v>0</v>
      </c>
      <c r="G12" s="180">
        <f t="shared" si="0"/>
        <v>0</v>
      </c>
      <c r="H12" s="675" t="e">
        <f t="shared" si="1"/>
        <v>#DIV/0!</v>
      </c>
      <c r="I12" s="233"/>
    </row>
    <row r="13" spans="1:9" s="192" customFormat="1" ht="34.5" customHeight="1">
      <c r="A13" s="231" t="s">
        <v>527</v>
      </c>
      <c r="B13" s="176"/>
      <c r="C13" s="284" t="s">
        <v>866</v>
      </c>
      <c r="D13" s="178">
        <f>SUM(D14:D19)</f>
        <v>13506.91</v>
      </c>
      <c r="E13" s="178">
        <f>SUM(E14:E19)</f>
        <v>8200.02</v>
      </c>
      <c r="F13" s="178">
        <f>SUM(F14:F19)</f>
        <v>15606.91</v>
      </c>
      <c r="G13" s="178">
        <f t="shared" si="0"/>
        <v>2100</v>
      </c>
      <c r="H13" s="674">
        <f t="shared" si="1"/>
        <v>1.1554759748898897</v>
      </c>
      <c r="I13" s="178"/>
    </row>
    <row r="14" spans="1:9" s="532" customFormat="1" ht="34.5" customHeight="1">
      <c r="A14" s="395" t="s">
        <v>525</v>
      </c>
      <c r="B14" s="531"/>
      <c r="C14" s="406" t="s">
        <v>526</v>
      </c>
      <c r="D14" s="233">
        <v>0</v>
      </c>
      <c r="E14" s="233">
        <v>0</v>
      </c>
      <c r="F14" s="233">
        <v>0</v>
      </c>
      <c r="G14" s="180">
        <f t="shared" si="0"/>
        <v>0</v>
      </c>
      <c r="H14" s="675" t="e">
        <f t="shared" si="1"/>
        <v>#DIV/0!</v>
      </c>
      <c r="I14" s="530"/>
    </row>
    <row r="15" spans="1:9" s="308" customFormat="1" ht="39.75" customHeight="1">
      <c r="A15" s="395" t="s">
        <v>603</v>
      </c>
      <c r="B15" s="419"/>
      <c r="C15" s="406" t="s">
        <v>604</v>
      </c>
      <c r="D15" s="233">
        <v>7506.91</v>
      </c>
      <c r="E15" s="233">
        <v>4624.95</v>
      </c>
      <c r="F15" s="233">
        <v>8566.91</v>
      </c>
      <c r="G15" s="180">
        <f t="shared" si="0"/>
        <v>1060</v>
      </c>
      <c r="H15" s="675">
        <f t="shared" si="1"/>
        <v>1.1412032380833126</v>
      </c>
      <c r="I15" s="233"/>
    </row>
    <row r="16" spans="1:9" s="308" customFormat="1" ht="39.75" customHeight="1">
      <c r="A16" s="395" t="s">
        <v>605</v>
      </c>
      <c r="B16" s="419"/>
      <c r="C16" s="406" t="s">
        <v>606</v>
      </c>
      <c r="D16" s="233">
        <v>4950</v>
      </c>
      <c r="E16" s="233">
        <v>3000.01</v>
      </c>
      <c r="F16" s="233">
        <v>5900</v>
      </c>
      <c r="G16" s="180">
        <f t="shared" si="0"/>
        <v>950</v>
      </c>
      <c r="H16" s="675">
        <f t="shared" si="1"/>
        <v>1.1919191919191918</v>
      </c>
      <c r="I16" s="233"/>
    </row>
    <row r="17" spans="1:9" s="308" customFormat="1" ht="39.75" customHeight="1">
      <c r="A17" s="395" t="s">
        <v>607</v>
      </c>
      <c r="B17" s="419"/>
      <c r="C17" s="406" t="s">
        <v>608</v>
      </c>
      <c r="D17" s="233">
        <v>300</v>
      </c>
      <c r="E17" s="233">
        <v>149.96</v>
      </c>
      <c r="F17" s="233">
        <v>300</v>
      </c>
      <c r="G17" s="180">
        <f t="shared" si="0"/>
        <v>0</v>
      </c>
      <c r="H17" s="675">
        <f t="shared" si="1"/>
        <v>1</v>
      </c>
      <c r="I17" s="233"/>
    </row>
    <row r="18" spans="1:9" s="308" customFormat="1" ht="39.75" customHeight="1">
      <c r="A18" s="395" t="s">
        <v>609</v>
      </c>
      <c r="B18" s="419"/>
      <c r="C18" s="406" t="s">
        <v>610</v>
      </c>
      <c r="D18" s="233">
        <v>750</v>
      </c>
      <c r="E18" s="233">
        <v>425.1</v>
      </c>
      <c r="F18" s="233">
        <v>840</v>
      </c>
      <c r="G18" s="180">
        <f t="shared" si="0"/>
        <v>90</v>
      </c>
      <c r="H18" s="675">
        <f t="shared" si="1"/>
        <v>1.12</v>
      </c>
      <c r="I18" s="233"/>
    </row>
    <row r="19" spans="1:9" s="308" customFormat="1" ht="39.75" customHeight="1">
      <c r="A19" s="395" t="s">
        <v>1297</v>
      </c>
      <c r="B19" s="419"/>
      <c r="C19" s="406" t="s">
        <v>0</v>
      </c>
      <c r="D19" s="233">
        <v>0</v>
      </c>
      <c r="E19" s="233">
        <v>0</v>
      </c>
      <c r="F19" s="233">
        <v>0</v>
      </c>
      <c r="G19" s="180">
        <f t="shared" si="0"/>
        <v>0</v>
      </c>
      <c r="H19" s="675" t="e">
        <f t="shared" si="1"/>
        <v>#DIV/0!</v>
      </c>
      <c r="I19" s="233"/>
    </row>
    <row r="20" spans="1:9" s="200" customFormat="1" ht="39.75" customHeight="1">
      <c r="A20" s="231" t="s">
        <v>504</v>
      </c>
      <c r="B20" s="176"/>
      <c r="C20" s="284" t="s">
        <v>528</v>
      </c>
      <c r="D20" s="178">
        <f>SUM(D21+D23+D27+D30)</f>
        <v>8195</v>
      </c>
      <c r="E20" s="178">
        <f>E21+E23+E27+E30</f>
        <v>2922.29</v>
      </c>
      <c r="F20" s="178">
        <f>F21+F23+F27+F30</f>
        <v>5095</v>
      </c>
      <c r="G20" s="178">
        <f t="shared" si="0"/>
        <v>-3100</v>
      </c>
      <c r="H20" s="674">
        <f t="shared" si="1"/>
        <v>0.6217205613178768</v>
      </c>
      <c r="I20" s="178"/>
    </row>
    <row r="21" spans="1:9" s="516" customFormat="1" ht="39.75" customHeight="1">
      <c r="A21" s="312" t="s">
        <v>1054</v>
      </c>
      <c r="B21" s="419"/>
      <c r="C21" s="437" t="s">
        <v>1055</v>
      </c>
      <c r="D21" s="304">
        <f>D22</f>
        <v>1850</v>
      </c>
      <c r="E21" s="304">
        <f>E22</f>
        <v>532.5</v>
      </c>
      <c r="F21" s="304">
        <f>F22</f>
        <v>0</v>
      </c>
      <c r="G21" s="178">
        <f t="shared" si="0"/>
        <v>-1850</v>
      </c>
      <c r="H21" s="674">
        <f t="shared" si="1"/>
        <v>0</v>
      </c>
      <c r="I21" s="304"/>
    </row>
    <row r="22" spans="1:9" s="309" customFormat="1" ht="39.75" customHeight="1">
      <c r="A22" s="395" t="s">
        <v>529</v>
      </c>
      <c r="B22" s="505"/>
      <c r="C22" s="406" t="s">
        <v>530</v>
      </c>
      <c r="D22" s="233">
        <v>1850</v>
      </c>
      <c r="E22" s="233">
        <v>532.5</v>
      </c>
      <c r="F22" s="233">
        <v>0</v>
      </c>
      <c r="G22" s="180">
        <f t="shared" si="0"/>
        <v>-1850</v>
      </c>
      <c r="H22" s="675">
        <f t="shared" si="1"/>
        <v>0</v>
      </c>
      <c r="I22" s="233"/>
    </row>
    <row r="23" spans="1:9" s="516" customFormat="1" ht="39.75" customHeight="1">
      <c r="A23" s="312" t="s">
        <v>1056</v>
      </c>
      <c r="B23" s="419"/>
      <c r="C23" s="437" t="s">
        <v>1</v>
      </c>
      <c r="D23" s="178">
        <f>SUM(D24:D26)</f>
        <v>4170</v>
      </c>
      <c r="E23" s="178">
        <f>SUM(E24:E26)</f>
        <v>1579.0900000000001</v>
      </c>
      <c r="F23" s="178">
        <f>SUM(F24:F26)</f>
        <v>2920</v>
      </c>
      <c r="G23" s="178">
        <f t="shared" si="0"/>
        <v>-1250</v>
      </c>
      <c r="H23" s="674">
        <f t="shared" si="1"/>
        <v>0.7002398081534772</v>
      </c>
      <c r="I23" s="304"/>
    </row>
    <row r="24" spans="1:9" s="309" customFormat="1" ht="34.5" customHeight="1">
      <c r="A24" s="395" t="s">
        <v>531</v>
      </c>
      <c r="B24" s="419"/>
      <c r="C24" s="406" t="s">
        <v>532</v>
      </c>
      <c r="D24" s="233">
        <v>2750</v>
      </c>
      <c r="E24" s="233">
        <v>1421.2</v>
      </c>
      <c r="F24" s="233">
        <v>2500</v>
      </c>
      <c r="G24" s="180">
        <f t="shared" si="0"/>
        <v>-250</v>
      </c>
      <c r="H24" s="675">
        <f t="shared" si="1"/>
        <v>0.9090909090909091</v>
      </c>
      <c r="I24" s="233"/>
    </row>
    <row r="25" spans="1:9" s="309" customFormat="1" ht="34.5" customHeight="1">
      <c r="A25" s="395" t="s">
        <v>533</v>
      </c>
      <c r="B25" s="419"/>
      <c r="C25" s="406" t="s">
        <v>534</v>
      </c>
      <c r="D25" s="180">
        <v>1000</v>
      </c>
      <c r="E25" s="180">
        <v>0</v>
      </c>
      <c r="F25" s="180">
        <v>0</v>
      </c>
      <c r="G25" s="180">
        <f t="shared" si="0"/>
        <v>-1000</v>
      </c>
      <c r="H25" s="675">
        <f t="shared" si="1"/>
        <v>0</v>
      </c>
      <c r="I25" s="233"/>
    </row>
    <row r="26" spans="1:9" s="309" customFormat="1" ht="34.5" customHeight="1">
      <c r="A26" s="395" t="s">
        <v>863</v>
      </c>
      <c r="B26" s="419"/>
      <c r="C26" s="406" t="s">
        <v>868</v>
      </c>
      <c r="D26" s="180">
        <v>420</v>
      </c>
      <c r="E26" s="180">
        <v>157.89</v>
      </c>
      <c r="F26" s="180">
        <v>420</v>
      </c>
      <c r="G26" s="180">
        <f t="shared" si="0"/>
        <v>0</v>
      </c>
      <c r="H26" s="675">
        <f t="shared" si="1"/>
        <v>1</v>
      </c>
      <c r="I26" s="233"/>
    </row>
    <row r="27" spans="1:9" s="516" customFormat="1" ht="34.5" customHeight="1">
      <c r="A27" s="312" t="s">
        <v>391</v>
      </c>
      <c r="B27" s="419"/>
      <c r="C27" s="437" t="s">
        <v>2</v>
      </c>
      <c r="D27" s="178">
        <f>SUM(D28:D29)</f>
        <v>100</v>
      </c>
      <c r="E27" s="178">
        <f>SUM(E28:E29)</f>
        <v>40</v>
      </c>
      <c r="F27" s="178">
        <f>SUM(F28:F29)</f>
        <v>100</v>
      </c>
      <c r="G27" s="178">
        <f t="shared" si="0"/>
        <v>0</v>
      </c>
      <c r="H27" s="674">
        <f t="shared" si="1"/>
        <v>1</v>
      </c>
      <c r="I27" s="304"/>
    </row>
    <row r="28" spans="1:9" s="309" customFormat="1" ht="34.5" customHeight="1">
      <c r="A28" s="395" t="s">
        <v>393</v>
      </c>
      <c r="B28" s="505"/>
      <c r="C28" s="406" t="s">
        <v>394</v>
      </c>
      <c r="D28" s="180">
        <v>100</v>
      </c>
      <c r="E28" s="180">
        <v>40</v>
      </c>
      <c r="F28" s="180">
        <v>100</v>
      </c>
      <c r="G28" s="180">
        <f t="shared" si="0"/>
        <v>0</v>
      </c>
      <c r="H28" s="675">
        <f t="shared" si="1"/>
        <v>1</v>
      </c>
      <c r="I28" s="233"/>
    </row>
    <row r="29" spans="1:9" s="309" customFormat="1" ht="34.5" customHeight="1">
      <c r="A29" s="395" t="s">
        <v>395</v>
      </c>
      <c r="B29" s="419"/>
      <c r="C29" s="406" t="s">
        <v>3</v>
      </c>
      <c r="D29" s="180">
        <v>0</v>
      </c>
      <c r="E29" s="180">
        <v>0</v>
      </c>
      <c r="F29" s="180">
        <v>0</v>
      </c>
      <c r="G29" s="180">
        <f t="shared" si="0"/>
        <v>0</v>
      </c>
      <c r="H29" s="675" t="e">
        <f t="shared" si="1"/>
        <v>#DIV/0!</v>
      </c>
      <c r="I29" s="233"/>
    </row>
    <row r="30" spans="1:9" s="516" customFormat="1" ht="34.5" customHeight="1">
      <c r="A30" s="312" t="s">
        <v>505</v>
      </c>
      <c r="B30" s="419"/>
      <c r="C30" s="437" t="s">
        <v>872</v>
      </c>
      <c r="D30" s="178">
        <v>2075</v>
      </c>
      <c r="E30" s="178">
        <v>770.7</v>
      </c>
      <c r="F30" s="178">
        <v>2075</v>
      </c>
      <c r="G30" s="178">
        <f t="shared" si="0"/>
        <v>0</v>
      </c>
      <c r="H30" s="674">
        <f t="shared" si="1"/>
        <v>1</v>
      </c>
      <c r="I30" s="304"/>
    </row>
    <row r="31" spans="1:9" s="535" customFormat="1" ht="34.5" customHeight="1">
      <c r="A31" s="395" t="s">
        <v>1204</v>
      </c>
      <c r="B31" s="531"/>
      <c r="C31" s="406" t="s">
        <v>900</v>
      </c>
      <c r="D31" s="180">
        <v>0</v>
      </c>
      <c r="E31" s="180">
        <v>0</v>
      </c>
      <c r="F31" s="180">
        <v>0</v>
      </c>
      <c r="G31" s="180">
        <f t="shared" si="0"/>
        <v>0</v>
      </c>
      <c r="H31" s="675" t="e">
        <f t="shared" si="1"/>
        <v>#DIV/0!</v>
      </c>
      <c r="I31" s="534"/>
    </row>
    <row r="32" spans="1:9" s="535" customFormat="1" ht="34.5" customHeight="1">
      <c r="A32" s="395" t="s">
        <v>1205</v>
      </c>
      <c r="B32" s="531"/>
      <c r="C32" s="406" t="s">
        <v>606</v>
      </c>
      <c r="D32" s="180">
        <v>0</v>
      </c>
      <c r="E32" s="180">
        <v>0</v>
      </c>
      <c r="F32" s="180">
        <v>0</v>
      </c>
      <c r="G32" s="180">
        <f t="shared" si="0"/>
        <v>0</v>
      </c>
      <c r="H32" s="675" t="e">
        <f t="shared" si="1"/>
        <v>#DIV/0!</v>
      </c>
      <c r="I32" s="534"/>
    </row>
    <row r="33" spans="1:9" s="535" customFormat="1" ht="34.5" customHeight="1">
      <c r="A33" s="395" t="s">
        <v>1206</v>
      </c>
      <c r="B33" s="531"/>
      <c r="C33" s="406" t="s">
        <v>867</v>
      </c>
      <c r="D33" s="180">
        <v>0</v>
      </c>
      <c r="E33" s="180">
        <v>0</v>
      </c>
      <c r="F33" s="180">
        <v>0</v>
      </c>
      <c r="G33" s="180">
        <f t="shared" si="0"/>
        <v>0</v>
      </c>
      <c r="H33" s="675" t="e">
        <f t="shared" si="1"/>
        <v>#DIV/0!</v>
      </c>
      <c r="I33" s="534"/>
    </row>
    <row r="34" spans="1:9" s="535" customFormat="1" ht="34.5" customHeight="1">
      <c r="A34" s="395" t="s">
        <v>1207</v>
      </c>
      <c r="B34" s="531"/>
      <c r="C34" s="406" t="s">
        <v>610</v>
      </c>
      <c r="D34" s="180">
        <v>0</v>
      </c>
      <c r="E34" s="180">
        <v>0</v>
      </c>
      <c r="F34" s="180">
        <v>0</v>
      </c>
      <c r="G34" s="180">
        <f t="shared" si="0"/>
        <v>0</v>
      </c>
      <c r="H34" s="675" t="e">
        <f t="shared" si="1"/>
        <v>#DIV/0!</v>
      </c>
      <c r="I34" s="534"/>
    </row>
    <row r="35" spans="1:9" s="535" customFormat="1" ht="34.5" customHeight="1">
      <c r="A35" s="395" t="s">
        <v>1208</v>
      </c>
      <c r="B35" s="531"/>
      <c r="C35" s="406" t="s">
        <v>869</v>
      </c>
      <c r="D35" s="180">
        <v>0</v>
      </c>
      <c r="E35" s="180">
        <v>0</v>
      </c>
      <c r="F35" s="180">
        <v>0</v>
      </c>
      <c r="G35" s="180">
        <f t="shared" si="0"/>
        <v>0</v>
      </c>
      <c r="H35" s="675" t="e">
        <f t="shared" si="1"/>
        <v>#DIV/0!</v>
      </c>
      <c r="I35" s="534"/>
    </row>
    <row r="36" spans="1:9" s="516" customFormat="1" ht="34.5" customHeight="1">
      <c r="A36" s="312" t="s">
        <v>1233</v>
      </c>
      <c r="B36" s="419"/>
      <c r="C36" s="437" t="s">
        <v>1234</v>
      </c>
      <c r="D36" s="178">
        <f>SUM(D37+D45)</f>
        <v>0</v>
      </c>
      <c r="E36" s="178">
        <f>SUM(E37+E45)</f>
        <v>0</v>
      </c>
      <c r="F36" s="178">
        <f>SUM(F37+F45)</f>
        <v>0</v>
      </c>
      <c r="G36" s="178">
        <f t="shared" si="0"/>
        <v>0</v>
      </c>
      <c r="H36" s="674" t="e">
        <f t="shared" si="1"/>
        <v>#DIV/0!</v>
      </c>
      <c r="I36" s="304"/>
    </row>
    <row r="37" spans="1:9" s="516" customFormat="1" ht="34.5" customHeight="1">
      <c r="A37" s="312" t="s">
        <v>1235</v>
      </c>
      <c r="B37" s="419"/>
      <c r="C37" s="437" t="s">
        <v>1236</v>
      </c>
      <c r="D37" s="178">
        <f>SUM(D38:D44)</f>
        <v>0</v>
      </c>
      <c r="E37" s="178">
        <f>SUM(E38:E44)</f>
        <v>0</v>
      </c>
      <c r="F37" s="178">
        <f>SUM(F38:F44)</f>
        <v>0</v>
      </c>
      <c r="G37" s="178">
        <f t="shared" si="0"/>
        <v>0</v>
      </c>
      <c r="H37" s="674" t="e">
        <f t="shared" si="1"/>
        <v>#DIV/0!</v>
      </c>
      <c r="I37" s="304"/>
    </row>
    <row r="38" spans="1:9" s="309" customFormat="1" ht="34.5" customHeight="1">
      <c r="A38" s="395" t="s">
        <v>1237</v>
      </c>
      <c r="B38" s="505"/>
      <c r="C38" s="406" t="s">
        <v>1238</v>
      </c>
      <c r="D38" s="180">
        <v>0</v>
      </c>
      <c r="E38" s="180">
        <v>0</v>
      </c>
      <c r="F38" s="180">
        <v>0</v>
      </c>
      <c r="G38" s="180">
        <f t="shared" si="0"/>
        <v>0</v>
      </c>
      <c r="H38" s="675" t="e">
        <f t="shared" si="1"/>
        <v>#DIV/0!</v>
      </c>
      <c r="I38" s="233"/>
    </row>
    <row r="39" spans="1:9" s="309" customFormat="1" ht="34.5" customHeight="1">
      <c r="A39" s="395" t="s">
        <v>1239</v>
      </c>
      <c r="B39" s="505"/>
      <c r="C39" s="406" t="s">
        <v>1240</v>
      </c>
      <c r="D39" s="180">
        <v>0</v>
      </c>
      <c r="E39" s="180">
        <v>0</v>
      </c>
      <c r="F39" s="180">
        <v>0</v>
      </c>
      <c r="G39" s="180">
        <f t="shared" si="0"/>
        <v>0</v>
      </c>
      <c r="H39" s="675" t="e">
        <f t="shared" si="1"/>
        <v>#DIV/0!</v>
      </c>
      <c r="I39" s="233"/>
    </row>
    <row r="40" spans="1:9" s="309" customFormat="1" ht="34.5" customHeight="1">
      <c r="A40" s="395" t="s">
        <v>1241</v>
      </c>
      <c r="B40" s="505"/>
      <c r="C40" s="406" t="s">
        <v>4</v>
      </c>
      <c r="D40" s="180">
        <v>0</v>
      </c>
      <c r="E40" s="180">
        <v>0</v>
      </c>
      <c r="F40" s="180">
        <v>0</v>
      </c>
      <c r="G40" s="180">
        <f t="shared" si="0"/>
        <v>0</v>
      </c>
      <c r="H40" s="675" t="e">
        <f t="shared" si="1"/>
        <v>#DIV/0!</v>
      </c>
      <c r="I40" s="233"/>
    </row>
    <row r="41" spans="1:9" s="200" customFormat="1" ht="39.75" customHeight="1">
      <c r="A41" s="250" t="s">
        <v>1243</v>
      </c>
      <c r="B41" s="176"/>
      <c r="C41" s="404" t="s">
        <v>1117</v>
      </c>
      <c r="D41" s="180">
        <v>0</v>
      </c>
      <c r="E41" s="180">
        <v>0</v>
      </c>
      <c r="F41" s="180">
        <v>0</v>
      </c>
      <c r="G41" s="180">
        <f t="shared" si="0"/>
        <v>0</v>
      </c>
      <c r="H41" s="675" t="e">
        <f t="shared" si="1"/>
        <v>#DIV/0!</v>
      </c>
      <c r="I41" s="180"/>
    </row>
    <row r="42" spans="1:9" s="200" customFormat="1" ht="39.75" customHeight="1">
      <c r="A42" s="250" t="s">
        <v>1244</v>
      </c>
      <c r="B42" s="176"/>
      <c r="C42" s="404" t="s">
        <v>5</v>
      </c>
      <c r="D42" s="180">
        <v>0</v>
      </c>
      <c r="E42" s="180">
        <v>0</v>
      </c>
      <c r="F42" s="180">
        <v>0</v>
      </c>
      <c r="G42" s="180">
        <f t="shared" si="0"/>
        <v>0</v>
      </c>
      <c r="H42" s="675" t="e">
        <f t="shared" si="1"/>
        <v>#DIV/0!</v>
      </c>
      <c r="I42" s="322"/>
    </row>
    <row r="43" spans="1:9" s="200" customFormat="1" ht="39.75" customHeight="1">
      <c r="A43" s="250" t="s">
        <v>1246</v>
      </c>
      <c r="B43" s="176"/>
      <c r="C43" s="404" t="s">
        <v>853</v>
      </c>
      <c r="D43" s="180">
        <v>0</v>
      </c>
      <c r="E43" s="180">
        <v>0</v>
      </c>
      <c r="F43" s="180">
        <v>0</v>
      </c>
      <c r="G43" s="180">
        <f t="shared" si="0"/>
        <v>0</v>
      </c>
      <c r="H43" s="675" t="e">
        <f t="shared" si="1"/>
        <v>#DIV/0!</v>
      </c>
      <c r="I43" s="322"/>
    </row>
    <row r="44" spans="1:9" s="549" customFormat="1" ht="39.75" customHeight="1">
      <c r="A44" s="250" t="s">
        <v>1249</v>
      </c>
      <c r="B44" s="176"/>
      <c r="C44" s="404" t="s">
        <v>1250</v>
      </c>
      <c r="D44" s="165">
        <v>0</v>
      </c>
      <c r="E44" s="165">
        <v>0</v>
      </c>
      <c r="F44" s="165">
        <v>0</v>
      </c>
      <c r="G44" s="165">
        <f t="shared" si="0"/>
        <v>0</v>
      </c>
      <c r="H44" s="675" t="e">
        <f t="shared" si="1"/>
        <v>#DIV/0!</v>
      </c>
      <c r="I44" s="548"/>
    </row>
    <row r="45" spans="1:9" s="198" customFormat="1" ht="39.75" customHeight="1">
      <c r="A45" s="231" t="s">
        <v>1251</v>
      </c>
      <c r="B45" s="176"/>
      <c r="C45" s="284" t="s">
        <v>1255</v>
      </c>
      <c r="D45" s="178">
        <v>0</v>
      </c>
      <c r="E45" s="178">
        <v>0</v>
      </c>
      <c r="F45" s="178">
        <v>0</v>
      </c>
      <c r="G45" s="178">
        <f t="shared" si="0"/>
        <v>0</v>
      </c>
      <c r="H45" s="674" t="e">
        <f t="shared" si="1"/>
        <v>#DIV/0!</v>
      </c>
      <c r="I45" s="323"/>
    </row>
    <row r="46" spans="1:9" s="192" customFormat="1" ht="39.75" customHeight="1">
      <c r="A46" s="231" t="s">
        <v>507</v>
      </c>
      <c r="B46" s="176"/>
      <c r="C46" s="284" t="s">
        <v>537</v>
      </c>
      <c r="D46" s="178">
        <f>D47+D51+D53+D55+D58+D64</f>
        <v>0</v>
      </c>
      <c r="E46" s="178">
        <f>E47+E51+E53+E55+E58+E64</f>
        <v>0</v>
      </c>
      <c r="F46" s="178">
        <f>F47+F51+F53+F55+F58+F64</f>
        <v>0</v>
      </c>
      <c r="G46" s="178">
        <f t="shared" si="0"/>
        <v>0</v>
      </c>
      <c r="H46" s="674" t="e">
        <f t="shared" si="1"/>
        <v>#DIV/0!</v>
      </c>
      <c r="I46" s="178"/>
    </row>
    <row r="47" spans="1:9" s="196" customFormat="1" ht="54.75" customHeight="1">
      <c r="A47" s="231" t="s">
        <v>554</v>
      </c>
      <c r="B47" s="176"/>
      <c r="C47" s="284" t="s">
        <v>754</v>
      </c>
      <c r="D47" s="178">
        <f>SUM(D48:D50)</f>
        <v>0</v>
      </c>
      <c r="E47" s="178">
        <f>SUM(E48:E50)</f>
        <v>0</v>
      </c>
      <c r="F47" s="178">
        <f>SUM(F48:F50)</f>
        <v>0</v>
      </c>
      <c r="G47" s="178">
        <f t="shared" si="0"/>
        <v>0</v>
      </c>
      <c r="H47" s="674" t="e">
        <f t="shared" si="1"/>
        <v>#DIV/0!</v>
      </c>
      <c r="I47" s="178"/>
    </row>
    <row r="48" spans="1:9" s="200" customFormat="1" ht="34.5" customHeight="1">
      <c r="A48" s="448">
        <v>41221</v>
      </c>
      <c r="B48" s="176"/>
      <c r="C48" s="404" t="s">
        <v>555</v>
      </c>
      <c r="D48" s="180">
        <v>0</v>
      </c>
      <c r="E48" s="180">
        <v>0</v>
      </c>
      <c r="F48" s="180">
        <v>0</v>
      </c>
      <c r="G48" s="180">
        <f t="shared" si="0"/>
        <v>0</v>
      </c>
      <c r="H48" s="675" t="e">
        <f t="shared" si="1"/>
        <v>#DIV/0!</v>
      </c>
      <c r="I48" s="180"/>
    </row>
    <row r="49" spans="1:9" s="200" customFormat="1" ht="34.5" customHeight="1">
      <c r="A49" s="448">
        <v>41222</v>
      </c>
      <c r="B49" s="176"/>
      <c r="C49" s="404" t="s">
        <v>513</v>
      </c>
      <c r="D49" s="180">
        <v>0</v>
      </c>
      <c r="E49" s="180">
        <v>0</v>
      </c>
      <c r="F49" s="180">
        <v>0</v>
      </c>
      <c r="G49" s="180">
        <f t="shared" si="0"/>
        <v>0</v>
      </c>
      <c r="H49" s="675" t="e">
        <f t="shared" si="1"/>
        <v>#DIV/0!</v>
      </c>
      <c r="I49" s="180"/>
    </row>
    <row r="50" spans="1:9" s="200" customFormat="1" ht="34.5" customHeight="1">
      <c r="A50" s="448">
        <v>41223</v>
      </c>
      <c r="B50" s="176"/>
      <c r="C50" s="404" t="s">
        <v>568</v>
      </c>
      <c r="D50" s="180">
        <v>0</v>
      </c>
      <c r="E50" s="180">
        <v>0</v>
      </c>
      <c r="F50" s="180">
        <v>0</v>
      </c>
      <c r="G50" s="180">
        <f t="shared" si="0"/>
        <v>0</v>
      </c>
      <c r="H50" s="675" t="e">
        <f t="shared" si="1"/>
        <v>#DIV/0!</v>
      </c>
      <c r="I50" s="180"/>
    </row>
    <row r="51" spans="1:9" s="200" customFormat="1" ht="34.5" customHeight="1">
      <c r="A51" s="555">
        <v>4123</v>
      </c>
      <c r="B51" s="176"/>
      <c r="C51" s="284" t="s">
        <v>515</v>
      </c>
      <c r="D51" s="178">
        <f>D52</f>
        <v>0</v>
      </c>
      <c r="E51" s="178">
        <f>E52</f>
        <v>0</v>
      </c>
      <c r="F51" s="178">
        <f>F52</f>
        <v>0</v>
      </c>
      <c r="G51" s="178">
        <f t="shared" si="0"/>
        <v>0</v>
      </c>
      <c r="H51" s="674" t="e">
        <f t="shared" si="1"/>
        <v>#DIV/0!</v>
      </c>
      <c r="I51" s="178"/>
    </row>
    <row r="52" spans="1:9" s="200" customFormat="1" ht="34.5" customHeight="1">
      <c r="A52" s="448">
        <v>41231</v>
      </c>
      <c r="B52" s="176"/>
      <c r="C52" s="404" t="s">
        <v>574</v>
      </c>
      <c r="D52" s="180">
        <v>0</v>
      </c>
      <c r="E52" s="180">
        <v>0</v>
      </c>
      <c r="F52" s="180">
        <v>0</v>
      </c>
      <c r="G52" s="180">
        <f t="shared" si="0"/>
        <v>0</v>
      </c>
      <c r="H52" s="675" t="e">
        <f t="shared" si="1"/>
        <v>#DIV/0!</v>
      </c>
      <c r="I52" s="180"/>
    </row>
    <row r="53" spans="1:9" s="200" customFormat="1" ht="34.5" customHeight="1">
      <c r="A53" s="555">
        <v>4125</v>
      </c>
      <c r="B53" s="176"/>
      <c r="C53" s="284" t="s">
        <v>722</v>
      </c>
      <c r="D53" s="281">
        <f>D54</f>
        <v>0</v>
      </c>
      <c r="E53" s="281">
        <f>E54</f>
        <v>0</v>
      </c>
      <c r="F53" s="281">
        <f>F54</f>
        <v>0</v>
      </c>
      <c r="G53" s="178">
        <f t="shared" si="0"/>
        <v>0</v>
      </c>
      <c r="H53" s="674" t="e">
        <f t="shared" si="1"/>
        <v>#DIV/0!</v>
      </c>
      <c r="I53" s="178"/>
    </row>
    <row r="54" spans="1:9" s="200" customFormat="1" ht="34.5" customHeight="1">
      <c r="A54" s="448">
        <v>41251</v>
      </c>
      <c r="B54" s="393"/>
      <c r="C54" s="404" t="s">
        <v>627</v>
      </c>
      <c r="D54" s="517">
        <v>0</v>
      </c>
      <c r="E54" s="517">
        <v>0</v>
      </c>
      <c r="F54" s="517">
        <v>0</v>
      </c>
      <c r="G54" s="180">
        <f t="shared" si="0"/>
        <v>0</v>
      </c>
      <c r="H54" s="675" t="e">
        <f t="shared" si="1"/>
        <v>#DIV/0!</v>
      </c>
      <c r="I54" s="180"/>
    </row>
    <row r="55" spans="1:9" s="192" customFormat="1" ht="39.75" customHeight="1">
      <c r="A55" s="231" t="s">
        <v>510</v>
      </c>
      <c r="B55" s="176"/>
      <c r="C55" s="284" t="s">
        <v>509</v>
      </c>
      <c r="D55" s="178">
        <f>SUM(D56:D57)</f>
        <v>0</v>
      </c>
      <c r="E55" s="178">
        <f>SUM(E56:E57)</f>
        <v>0</v>
      </c>
      <c r="F55" s="178">
        <f>SUM(F56:F57)</f>
        <v>0</v>
      </c>
      <c r="G55" s="178">
        <f t="shared" si="0"/>
        <v>0</v>
      </c>
      <c r="H55" s="674" t="e">
        <f t="shared" si="1"/>
        <v>#DIV/0!</v>
      </c>
      <c r="I55" s="178"/>
    </row>
    <row r="56" spans="1:9" s="192" customFormat="1" ht="39.75" customHeight="1">
      <c r="A56" s="250" t="s">
        <v>540</v>
      </c>
      <c r="B56" s="393"/>
      <c r="C56" s="404" t="s">
        <v>6</v>
      </c>
      <c r="D56" s="180">
        <v>0</v>
      </c>
      <c r="E56" s="180">
        <v>0</v>
      </c>
      <c r="F56" s="180">
        <v>0</v>
      </c>
      <c r="G56" s="180">
        <f t="shared" si="0"/>
        <v>0</v>
      </c>
      <c r="H56" s="675" t="e">
        <f t="shared" si="1"/>
        <v>#DIV/0!</v>
      </c>
      <c r="I56" s="180"/>
    </row>
    <row r="57" spans="1:9" s="192" customFormat="1" ht="39.75" customHeight="1">
      <c r="A57" s="250" t="s">
        <v>540</v>
      </c>
      <c r="B57" s="393"/>
      <c r="C57" s="404" t="s">
        <v>7</v>
      </c>
      <c r="D57" s="180">
        <v>0</v>
      </c>
      <c r="E57" s="180">
        <v>0</v>
      </c>
      <c r="F57" s="180">
        <v>0</v>
      </c>
      <c r="G57" s="180">
        <f t="shared" si="0"/>
        <v>0</v>
      </c>
      <c r="H57" s="675" t="e">
        <f t="shared" si="1"/>
        <v>#DIV/0!</v>
      </c>
      <c r="I57" s="180"/>
    </row>
    <row r="58" spans="1:9" s="200" customFormat="1" ht="39.75" customHeight="1">
      <c r="A58" s="555">
        <v>4127</v>
      </c>
      <c r="B58" s="176"/>
      <c r="C58" s="284" t="s">
        <v>520</v>
      </c>
      <c r="D58" s="178">
        <f>SUM(D59:D63)</f>
        <v>0</v>
      </c>
      <c r="E58" s="178">
        <f>SUM(E59:E63)</f>
        <v>0</v>
      </c>
      <c r="F58" s="178">
        <f>SUM(F59:F63)</f>
        <v>0</v>
      </c>
      <c r="G58" s="178">
        <f t="shared" si="0"/>
        <v>0</v>
      </c>
      <c r="H58" s="674" t="e">
        <f t="shared" si="1"/>
        <v>#DIV/0!</v>
      </c>
      <c r="I58" s="178"/>
    </row>
    <row r="59" spans="1:9" s="200" customFormat="1" ht="39.75" customHeight="1">
      <c r="A59" s="448">
        <v>41271</v>
      </c>
      <c r="B59" s="393"/>
      <c r="C59" s="404" t="s">
        <v>522</v>
      </c>
      <c r="D59" s="180">
        <v>0</v>
      </c>
      <c r="E59" s="180">
        <v>0</v>
      </c>
      <c r="F59" s="180">
        <v>0</v>
      </c>
      <c r="G59" s="180">
        <f t="shared" si="0"/>
        <v>0</v>
      </c>
      <c r="H59" s="675" t="e">
        <f t="shared" si="1"/>
        <v>#DIV/0!</v>
      </c>
      <c r="I59" s="178"/>
    </row>
    <row r="60" spans="1:9" s="200" customFormat="1" ht="39.75" customHeight="1">
      <c r="A60" s="448">
        <v>41272</v>
      </c>
      <c r="B60" s="393"/>
      <c r="C60" s="404" t="s">
        <v>645</v>
      </c>
      <c r="D60" s="180">
        <v>0</v>
      </c>
      <c r="E60" s="180">
        <v>0</v>
      </c>
      <c r="F60" s="180">
        <v>0</v>
      </c>
      <c r="G60" s="180">
        <f t="shared" si="0"/>
        <v>0</v>
      </c>
      <c r="H60" s="675" t="e">
        <f t="shared" si="1"/>
        <v>#DIV/0!</v>
      </c>
      <c r="I60" s="178"/>
    </row>
    <row r="61" spans="1:9" s="200" customFormat="1" ht="39.75" customHeight="1">
      <c r="A61" s="448">
        <v>41273</v>
      </c>
      <c r="B61" s="393"/>
      <c r="C61" s="404" t="s">
        <v>651</v>
      </c>
      <c r="D61" s="180">
        <v>0</v>
      </c>
      <c r="E61" s="180">
        <v>0</v>
      </c>
      <c r="F61" s="180">
        <v>0</v>
      </c>
      <c r="G61" s="180">
        <f t="shared" si="0"/>
        <v>0</v>
      </c>
      <c r="H61" s="675" t="e">
        <f t="shared" si="1"/>
        <v>#DIV/0!</v>
      </c>
      <c r="I61" s="178"/>
    </row>
    <row r="62" spans="1:9" s="200" customFormat="1" ht="39.75" customHeight="1">
      <c r="A62" s="448">
        <v>41274</v>
      </c>
      <c r="B62" s="393"/>
      <c r="C62" s="404" t="s">
        <v>1040</v>
      </c>
      <c r="D62" s="180">
        <v>0</v>
      </c>
      <c r="E62" s="180">
        <v>0</v>
      </c>
      <c r="F62" s="180">
        <v>0</v>
      </c>
      <c r="G62" s="180">
        <f t="shared" si="0"/>
        <v>0</v>
      </c>
      <c r="H62" s="675" t="e">
        <f t="shared" si="1"/>
        <v>#DIV/0!</v>
      </c>
      <c r="I62" s="178"/>
    </row>
    <row r="63" spans="1:9" s="200" customFormat="1" ht="39.75" customHeight="1">
      <c r="A63" s="448">
        <v>41275</v>
      </c>
      <c r="B63" s="393"/>
      <c r="C63" s="404" t="s">
        <v>812</v>
      </c>
      <c r="D63" s="180">
        <v>0</v>
      </c>
      <c r="E63" s="180">
        <v>0</v>
      </c>
      <c r="F63" s="180">
        <v>0</v>
      </c>
      <c r="G63" s="180">
        <f t="shared" si="0"/>
        <v>0</v>
      </c>
      <c r="H63" s="675" t="e">
        <f t="shared" si="1"/>
        <v>#DIV/0!</v>
      </c>
      <c r="I63" s="178"/>
    </row>
    <row r="64" spans="1:9" s="200" customFormat="1" ht="34.5" customHeight="1">
      <c r="A64" s="231" t="s">
        <v>721</v>
      </c>
      <c r="B64" s="176"/>
      <c r="C64" s="284" t="s">
        <v>9</v>
      </c>
      <c r="D64" s="178">
        <f>SUM(D65:D68)</f>
        <v>0</v>
      </c>
      <c r="E64" s="178">
        <f>SUM(E65:E68)</f>
        <v>0</v>
      </c>
      <c r="F64" s="178">
        <f>SUM(F65:F68)</f>
        <v>0</v>
      </c>
      <c r="G64" s="178">
        <f t="shared" si="0"/>
        <v>0</v>
      </c>
      <c r="H64" s="674" t="e">
        <f t="shared" si="1"/>
        <v>#DIV/0!</v>
      </c>
      <c r="I64" s="178"/>
    </row>
    <row r="65" spans="1:9" s="200" customFormat="1" ht="34.5" customHeight="1">
      <c r="A65" s="250" t="s">
        <v>665</v>
      </c>
      <c r="B65" s="393"/>
      <c r="C65" s="404" t="s">
        <v>666</v>
      </c>
      <c r="D65" s="180">
        <v>0</v>
      </c>
      <c r="E65" s="180">
        <v>0</v>
      </c>
      <c r="F65" s="180">
        <v>0</v>
      </c>
      <c r="G65" s="180">
        <f t="shared" si="0"/>
        <v>0</v>
      </c>
      <c r="H65" s="675" t="e">
        <f t="shared" si="1"/>
        <v>#DIV/0!</v>
      </c>
      <c r="I65" s="180"/>
    </row>
    <row r="66" spans="1:9" s="200" customFormat="1" ht="34.5" customHeight="1">
      <c r="A66" s="250" t="s">
        <v>823</v>
      </c>
      <c r="B66" s="393"/>
      <c r="C66" s="404" t="s">
        <v>8</v>
      </c>
      <c r="D66" s="180">
        <v>0</v>
      </c>
      <c r="E66" s="180">
        <v>0</v>
      </c>
      <c r="F66" s="180">
        <v>0</v>
      </c>
      <c r="G66" s="180">
        <f t="shared" si="0"/>
        <v>0</v>
      </c>
      <c r="H66" s="675" t="e">
        <f t="shared" si="1"/>
        <v>#DIV/0!</v>
      </c>
      <c r="I66" s="180"/>
    </row>
    <row r="67" spans="1:9" s="200" customFormat="1" ht="34.5" customHeight="1">
      <c r="A67" s="250" t="s">
        <v>671</v>
      </c>
      <c r="B67" s="393"/>
      <c r="C67" s="404" t="s">
        <v>672</v>
      </c>
      <c r="D67" s="180">
        <v>0</v>
      </c>
      <c r="E67" s="180">
        <v>0</v>
      </c>
      <c r="F67" s="180">
        <v>0</v>
      </c>
      <c r="G67" s="180">
        <f t="shared" si="0"/>
        <v>0</v>
      </c>
      <c r="H67" s="675" t="e">
        <f t="shared" si="1"/>
        <v>#DIV/0!</v>
      </c>
      <c r="I67" s="180"/>
    </row>
    <row r="68" spans="1:9" s="200" customFormat="1" ht="34.5" customHeight="1">
      <c r="A68" s="250" t="s">
        <v>739</v>
      </c>
      <c r="B68" s="393"/>
      <c r="C68" s="404" t="s">
        <v>734</v>
      </c>
      <c r="D68" s="180">
        <v>0</v>
      </c>
      <c r="E68" s="180">
        <v>0</v>
      </c>
      <c r="F68" s="180">
        <v>0</v>
      </c>
      <c r="G68" s="180">
        <f t="shared" si="0"/>
        <v>0</v>
      </c>
      <c r="H68" s="675" t="e">
        <f t="shared" si="1"/>
        <v>#DIV/0!</v>
      </c>
      <c r="I68" s="180"/>
    </row>
    <row r="69" spans="1:9" s="219" customFormat="1" ht="39.75" customHeight="1">
      <c r="A69" s="231" t="s">
        <v>1059</v>
      </c>
      <c r="B69" s="176"/>
      <c r="C69" s="251" t="s">
        <v>10</v>
      </c>
      <c r="D69" s="178">
        <f aca="true" t="shared" si="2" ref="D69:F70">D70</f>
        <v>125000</v>
      </c>
      <c r="E69" s="178">
        <f t="shared" si="2"/>
        <v>86662.06</v>
      </c>
      <c r="F69" s="178">
        <f t="shared" si="2"/>
        <v>126000</v>
      </c>
      <c r="G69" s="178">
        <f t="shared" si="0"/>
        <v>1000</v>
      </c>
      <c r="H69" s="674">
        <f>F69/D69</f>
        <v>1.008</v>
      </c>
      <c r="I69" s="178"/>
    </row>
    <row r="70" spans="1:9" s="219" customFormat="1" ht="39.75" customHeight="1">
      <c r="A70" s="231" t="s">
        <v>750</v>
      </c>
      <c r="B70" s="176"/>
      <c r="C70" s="284" t="s">
        <v>11</v>
      </c>
      <c r="D70" s="178">
        <f t="shared" si="2"/>
        <v>125000</v>
      </c>
      <c r="E70" s="178">
        <f t="shared" si="2"/>
        <v>86662.06</v>
      </c>
      <c r="F70" s="178">
        <f t="shared" si="2"/>
        <v>126000</v>
      </c>
      <c r="G70" s="178">
        <f t="shared" si="0"/>
        <v>1000</v>
      </c>
      <c r="H70" s="674">
        <f>F70/D70</f>
        <v>1.008</v>
      </c>
      <c r="I70" s="178"/>
    </row>
    <row r="71" spans="1:9" s="221" customFormat="1" ht="54.75" customHeight="1">
      <c r="A71" s="250" t="s">
        <v>706</v>
      </c>
      <c r="B71" s="393"/>
      <c r="C71" s="435" t="s">
        <v>707</v>
      </c>
      <c r="D71" s="180">
        <v>125000</v>
      </c>
      <c r="E71" s="180">
        <v>86662.06</v>
      </c>
      <c r="F71" s="180">
        <v>126000</v>
      </c>
      <c r="G71" s="180">
        <f t="shared" si="0"/>
        <v>1000</v>
      </c>
      <c r="H71" s="675">
        <f>F71/D71</f>
        <v>1.008</v>
      </c>
      <c r="I71" s="180"/>
    </row>
    <row r="72" spans="1:9" s="221" customFormat="1" ht="39.75" customHeight="1">
      <c r="A72" s="321"/>
      <c r="B72" s="506"/>
      <c r="C72" s="550"/>
      <c r="D72" s="322"/>
      <c r="E72" s="322"/>
      <c r="F72" s="322"/>
      <c r="G72" s="323"/>
      <c r="H72" s="323"/>
      <c r="I72" s="322"/>
    </row>
    <row r="73" spans="1:9" s="221" customFormat="1" ht="39.75" customHeight="1">
      <c r="A73" s="321"/>
      <c r="B73" s="506"/>
      <c r="C73" s="550"/>
      <c r="D73" s="322"/>
      <c r="E73" s="322"/>
      <c r="F73" s="322"/>
      <c r="G73" s="323"/>
      <c r="H73" s="323"/>
      <c r="I73" s="322"/>
    </row>
    <row r="74" spans="1:9" s="221" customFormat="1" ht="39.75" customHeight="1">
      <c r="A74" s="321"/>
      <c r="B74" s="506"/>
      <c r="C74" s="550"/>
      <c r="D74" s="322"/>
      <c r="E74" s="322"/>
      <c r="F74" s="322"/>
      <c r="G74" s="323"/>
      <c r="H74" s="323"/>
      <c r="I74" s="322"/>
    </row>
    <row r="75" spans="1:9" s="221" customFormat="1" ht="39.75" customHeight="1">
      <c r="A75" s="321"/>
      <c r="B75" s="506"/>
      <c r="C75" s="550"/>
      <c r="D75" s="322"/>
      <c r="E75" s="322"/>
      <c r="F75" s="322"/>
      <c r="G75" s="323"/>
      <c r="H75" s="323"/>
      <c r="I75" s="322"/>
    </row>
    <row r="76" spans="1:9" s="10" customFormat="1" ht="12.75">
      <c r="A76" s="556"/>
      <c r="B76" s="507"/>
      <c r="C76" s="551"/>
      <c r="D76" s="35"/>
      <c r="E76" s="35"/>
      <c r="F76" s="35"/>
      <c r="G76" s="35"/>
      <c r="H76" s="35"/>
      <c r="I76" s="35"/>
    </row>
    <row r="77" spans="1:9" s="10" customFormat="1" ht="12.75">
      <c r="A77" s="556"/>
      <c r="B77" s="507"/>
      <c r="C77" s="551"/>
      <c r="D77" s="35"/>
      <c r="E77" s="35"/>
      <c r="F77" s="35"/>
      <c r="G77" s="35"/>
      <c r="H77" s="35"/>
      <c r="I77" s="35"/>
    </row>
    <row r="78" spans="1:9" s="10" customFormat="1" ht="12.75">
      <c r="A78" s="556"/>
      <c r="B78" s="507"/>
      <c r="C78" s="551"/>
      <c r="D78" s="35"/>
      <c r="E78" s="35"/>
      <c r="F78" s="35"/>
      <c r="G78" s="35"/>
      <c r="H78" s="35"/>
      <c r="I78" s="35"/>
    </row>
    <row r="79" spans="1:9" s="10" customFormat="1" ht="12.75">
      <c r="A79" s="556"/>
      <c r="B79" s="507"/>
      <c r="C79" s="551"/>
      <c r="D79" s="35"/>
      <c r="E79" s="35"/>
      <c r="F79" s="35"/>
      <c r="G79" s="35"/>
      <c r="H79" s="35"/>
      <c r="I79" s="35"/>
    </row>
    <row r="80" spans="1:9" s="10" customFormat="1" ht="12.75">
      <c r="A80" s="556"/>
      <c r="B80" s="507"/>
      <c r="C80" s="551"/>
      <c r="D80" s="35"/>
      <c r="E80" s="35"/>
      <c r="F80" s="35"/>
      <c r="G80" s="35"/>
      <c r="H80" s="35"/>
      <c r="I80" s="35"/>
    </row>
    <row r="81" spans="1:9" s="10" customFormat="1" ht="12.75">
      <c r="A81" s="556"/>
      <c r="B81" s="507"/>
      <c r="C81" s="551"/>
      <c r="D81" s="35"/>
      <c r="E81" s="35"/>
      <c r="F81" s="35"/>
      <c r="G81" s="35"/>
      <c r="H81" s="35"/>
      <c r="I81" s="35"/>
    </row>
    <row r="82" spans="1:9" s="10" customFormat="1" ht="12.75">
      <c r="A82" s="556"/>
      <c r="B82" s="507"/>
      <c r="C82" s="551"/>
      <c r="D82" s="35"/>
      <c r="E82" s="35"/>
      <c r="F82" s="35"/>
      <c r="G82" s="35"/>
      <c r="H82" s="35"/>
      <c r="I82" s="35"/>
    </row>
    <row r="83" spans="1:9" s="10" customFormat="1" ht="12.75">
      <c r="A83" s="557"/>
      <c r="B83" s="508"/>
      <c r="C83" s="552"/>
      <c r="D83" s="36"/>
      <c r="E83" s="36"/>
      <c r="F83" s="36"/>
      <c r="G83" s="36"/>
      <c r="H83" s="36"/>
      <c r="I83" s="36"/>
    </row>
    <row r="84" spans="1:9" s="10" customFormat="1" ht="12.75">
      <c r="A84" s="558"/>
      <c r="B84" s="509"/>
      <c r="C84" s="553"/>
      <c r="D84" s="35"/>
      <c r="E84" s="35"/>
      <c r="F84" s="35"/>
      <c r="G84" s="35"/>
      <c r="H84" s="35"/>
      <c r="I84" s="35"/>
    </row>
    <row r="85" spans="1:9" s="10" customFormat="1" ht="12.75">
      <c r="A85" s="451"/>
      <c r="B85" s="503"/>
      <c r="C85" s="385"/>
      <c r="G85" s="54"/>
      <c r="H85" s="54"/>
      <c r="I85" s="54"/>
    </row>
    <row r="86" spans="1:9" s="10" customFormat="1" ht="12.75">
      <c r="A86" s="451"/>
      <c r="B86" s="503"/>
      <c r="C86" s="385"/>
      <c r="G86" s="54"/>
      <c r="H86" s="54"/>
      <c r="I86" s="54"/>
    </row>
    <row r="87" spans="1:9" ht="12.75">
      <c r="A87" s="451"/>
      <c r="B87" s="503"/>
      <c r="C87" s="385"/>
      <c r="D87" s="10"/>
      <c r="E87" s="10"/>
      <c r="F87" s="10"/>
      <c r="G87" s="54"/>
      <c r="H87" s="54"/>
      <c r="I87" s="54"/>
    </row>
    <row r="88" spans="1:9" ht="12.75">
      <c r="A88" s="451"/>
      <c r="B88" s="503"/>
      <c r="C88" s="385"/>
      <c r="D88" s="10"/>
      <c r="E88" s="10"/>
      <c r="F88" s="10"/>
      <c r="G88" s="54"/>
      <c r="H88" s="54"/>
      <c r="I88" s="54"/>
    </row>
  </sheetData>
  <sheetProtection/>
  <mergeCells count="1">
    <mergeCell ref="A1:G1"/>
  </mergeCells>
  <printOptions/>
  <pageMargins left="0.47244094488189" right="0.51" top="0.45" bottom="0.58" header="0.33" footer="0.42"/>
  <pageSetup fitToHeight="4" fitToWidth="1" horizontalDpi="600" verticalDpi="600" orientation="landscape" paperSize="9" scale="69" r:id="rId1"/>
  <headerFooter alignWithMargins="0">
    <oddFooter>&amp;CСтрана &amp;P од &amp;N</oddFooter>
  </headerFooter>
  <colBreaks count="1" manualBreakCount="1">
    <brk id="8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746"/>
  <sheetViews>
    <sheetView view="pageBreakPreview" zoomScale="70" zoomScaleSheetLayoutView="70" zoomScalePageLayoutView="0" workbookViewId="0" topLeftCell="A1">
      <selection activeCell="F200" sqref="F200"/>
    </sheetView>
  </sheetViews>
  <sheetFormatPr defaultColWidth="9.00390625" defaultRowHeight="11.25"/>
  <cols>
    <col min="1" max="1" width="10.625" style="452" customWidth="1"/>
    <col min="2" max="2" width="7.625" style="504" customWidth="1"/>
    <col min="3" max="3" width="59.75390625" style="386" customWidth="1"/>
    <col min="4" max="8" width="20.625" style="145" customWidth="1"/>
    <col min="9" max="9" width="10.375" style="4" hidden="1" customWidth="1"/>
    <col min="10" max="10" width="8.50390625" style="4" hidden="1" customWidth="1"/>
    <col min="11" max="13" width="9.00390625" style="4" hidden="1" customWidth="1"/>
    <col min="14" max="14" width="8.875" style="4" hidden="1" customWidth="1"/>
    <col min="15" max="18" width="9.00390625" style="4" hidden="1" customWidth="1"/>
    <col min="19" max="19" width="20.625" style="145" hidden="1" customWidth="1"/>
    <col min="20" max="20" width="0.12890625" style="4" customWidth="1"/>
    <col min="21" max="21" width="30.125" style="4" customWidth="1"/>
    <col min="22" max="16384" width="9.00390625" style="4" customWidth="1"/>
  </cols>
  <sheetData>
    <row r="2" spans="1:10" s="299" customFormat="1" ht="49.5" customHeight="1">
      <c r="A2" s="681" t="s">
        <v>1118</v>
      </c>
      <c r="B2" s="681"/>
      <c r="C2" s="681"/>
      <c r="D2" s="681"/>
      <c r="E2" s="681"/>
      <c r="F2" s="681"/>
      <c r="G2" s="681"/>
      <c r="H2" s="681"/>
      <c r="I2" s="681"/>
      <c r="J2" s="298"/>
    </row>
    <row r="3" spans="1:24" s="259" customFormat="1" ht="83.25" customHeight="1">
      <c r="A3" s="283" t="s">
        <v>485</v>
      </c>
      <c r="B3" s="176" t="s">
        <v>1058</v>
      </c>
      <c r="C3" s="173" t="s">
        <v>486</v>
      </c>
      <c r="D3" s="232" t="s">
        <v>384</v>
      </c>
      <c r="E3" s="232" t="s">
        <v>1278</v>
      </c>
      <c r="F3" s="232" t="s">
        <v>352</v>
      </c>
      <c r="G3" s="232" t="s">
        <v>857</v>
      </c>
      <c r="H3" s="232" t="s">
        <v>860</v>
      </c>
      <c r="I3" s="284"/>
      <c r="S3" s="232"/>
      <c r="X3" s="259" t="s">
        <v>1107</v>
      </c>
    </row>
    <row r="4" spans="1:19" s="285" customFormat="1" ht="34.5" customHeight="1">
      <c r="A4" s="106">
        <v>1</v>
      </c>
      <c r="B4" s="106">
        <v>2</v>
      </c>
      <c r="C4" s="64">
        <v>3</v>
      </c>
      <c r="D4" s="106">
        <v>4</v>
      </c>
      <c r="E4" s="106">
        <v>5</v>
      </c>
      <c r="F4" s="106">
        <v>6</v>
      </c>
      <c r="G4" s="282">
        <v>7</v>
      </c>
      <c r="H4" s="282">
        <v>8</v>
      </c>
      <c r="I4" s="64"/>
      <c r="S4" s="106"/>
    </row>
    <row r="5" spans="1:19" s="90" customFormat="1" ht="34.5" customHeight="1">
      <c r="A5" s="440"/>
      <c r="B5" s="490"/>
      <c r="C5" s="373" t="s">
        <v>489</v>
      </c>
      <c r="D5" s="160">
        <f>D6</f>
        <v>846544.91</v>
      </c>
      <c r="E5" s="160">
        <f>E6</f>
        <v>581747.5399999999</v>
      </c>
      <c r="F5" s="160">
        <f>F6</f>
        <v>903185.31</v>
      </c>
      <c r="G5" s="178">
        <f>F5-D5</f>
        <v>56640.40000000002</v>
      </c>
      <c r="H5" s="674">
        <f>F5/D5</f>
        <v>1.0669077320422375</v>
      </c>
      <c r="I5" s="79"/>
      <c r="S5" s="160"/>
    </row>
    <row r="6" spans="1:19" s="463" customFormat="1" ht="34.5" customHeight="1">
      <c r="A6" s="441" t="s">
        <v>702</v>
      </c>
      <c r="B6" s="491"/>
      <c r="C6" s="374" t="s">
        <v>1060</v>
      </c>
      <c r="D6" s="150">
        <f>SUM(D7+D76+D225+D232+D237)</f>
        <v>846544.91</v>
      </c>
      <c r="E6" s="150">
        <f>SUM(E7+E76+E225+E232+E237)</f>
        <v>581747.5399999999</v>
      </c>
      <c r="F6" s="150">
        <f>SUM(F7+F76+F225+F232+F237)</f>
        <v>903185.31</v>
      </c>
      <c r="G6" s="178">
        <f aca="true" t="shared" si="0" ref="G6:G71">F6-D6</f>
        <v>56640.40000000002</v>
      </c>
      <c r="H6" s="674">
        <f aca="true" t="shared" si="1" ref="H6:H69">F6/D6</f>
        <v>1.0669077320422375</v>
      </c>
      <c r="I6" s="462"/>
      <c r="S6" s="150"/>
    </row>
    <row r="7" spans="1:19" s="94" customFormat="1" ht="34.5" customHeight="1">
      <c r="A7" s="441" t="s">
        <v>1053</v>
      </c>
      <c r="B7" s="491" t="s">
        <v>1102</v>
      </c>
      <c r="C7" s="374" t="s">
        <v>502</v>
      </c>
      <c r="D7" s="150">
        <f>D8+D20+D47+D59</f>
        <v>520336</v>
      </c>
      <c r="E7" s="150">
        <f>E8+E20+E47+E59</f>
        <v>354826.48999999993</v>
      </c>
      <c r="F7" s="150">
        <f>F8+F20+F47+F59</f>
        <v>544193.42</v>
      </c>
      <c r="G7" s="178">
        <f t="shared" si="0"/>
        <v>23857.420000000042</v>
      </c>
      <c r="H7" s="674">
        <f t="shared" si="1"/>
        <v>1.0458500276744258</v>
      </c>
      <c r="I7" s="79"/>
      <c r="S7" s="160"/>
    </row>
    <row r="8" spans="1:19" s="94" customFormat="1" ht="34.5" customHeight="1">
      <c r="A8" s="441" t="s">
        <v>501</v>
      </c>
      <c r="B8" s="491"/>
      <c r="C8" s="374" t="s">
        <v>503</v>
      </c>
      <c r="D8" s="150">
        <f>SUM(D9+D14)</f>
        <v>435068</v>
      </c>
      <c r="E8" s="150">
        <f>SUM(E9+E14)</f>
        <v>304043.23</v>
      </c>
      <c r="F8" s="150">
        <f>SUM(F9+F14)</f>
        <v>457100</v>
      </c>
      <c r="G8" s="178">
        <f t="shared" si="0"/>
        <v>22032</v>
      </c>
      <c r="H8" s="674">
        <f t="shared" si="1"/>
        <v>1.050640359667914</v>
      </c>
      <c r="I8" s="79"/>
      <c r="S8" s="160"/>
    </row>
    <row r="9" spans="1:19" s="94" customFormat="1" ht="34.5" customHeight="1">
      <c r="A9" s="415" t="s">
        <v>600</v>
      </c>
      <c r="B9" s="491"/>
      <c r="C9" s="375" t="s">
        <v>601</v>
      </c>
      <c r="D9" s="150">
        <f>SUM(D10:D11)</f>
        <v>293712</v>
      </c>
      <c r="E9" s="150">
        <f>SUM(E10:E11)</f>
        <v>204509.75</v>
      </c>
      <c r="F9" s="150">
        <f>SUM(F10:F11)</f>
        <v>306500</v>
      </c>
      <c r="G9" s="178">
        <f t="shared" si="0"/>
        <v>12788</v>
      </c>
      <c r="H9" s="674">
        <f t="shared" si="1"/>
        <v>1.0435392493326796</v>
      </c>
      <c r="I9" s="79"/>
      <c r="S9" s="160"/>
    </row>
    <row r="10" spans="1:20" s="122" customFormat="1" ht="34.5" customHeight="1">
      <c r="A10" s="442" t="s">
        <v>523</v>
      </c>
      <c r="B10" s="492"/>
      <c r="C10" s="376" t="s">
        <v>524</v>
      </c>
      <c r="D10" s="153">
        <v>280272</v>
      </c>
      <c r="E10" s="153">
        <v>195386.65</v>
      </c>
      <c r="F10" s="153">
        <v>293000</v>
      </c>
      <c r="G10" s="180">
        <f t="shared" si="0"/>
        <v>12728</v>
      </c>
      <c r="H10" s="675">
        <f t="shared" si="1"/>
        <v>1.045413027344865</v>
      </c>
      <c r="I10" s="310">
        <f>H10/E10</f>
        <v>5.350483399683985E-06</v>
      </c>
      <c r="S10" s="187"/>
      <c r="T10" s="94"/>
    </row>
    <row r="11" spans="1:20" s="646" customFormat="1" ht="34.5" customHeight="1">
      <c r="A11" s="442" t="s">
        <v>861</v>
      </c>
      <c r="B11" s="492"/>
      <c r="C11" s="376" t="s">
        <v>862</v>
      </c>
      <c r="D11" s="153">
        <v>13440</v>
      </c>
      <c r="E11" s="153">
        <v>9123.1</v>
      </c>
      <c r="F11" s="153">
        <v>13500</v>
      </c>
      <c r="G11" s="644">
        <f t="shared" si="0"/>
        <v>60</v>
      </c>
      <c r="H11" s="675">
        <f t="shared" si="1"/>
        <v>1.0044642857142858</v>
      </c>
      <c r="I11" s="645"/>
      <c r="S11" s="153"/>
      <c r="T11" s="463"/>
    </row>
    <row r="12" spans="1:19" s="93" customFormat="1" ht="34.5" customHeight="1">
      <c r="A12" s="231" t="s">
        <v>1194</v>
      </c>
      <c r="B12" s="510"/>
      <c r="C12" s="284" t="s">
        <v>1195</v>
      </c>
      <c r="D12" s="160">
        <f>D13</f>
        <v>0</v>
      </c>
      <c r="E12" s="160">
        <f>E13</f>
        <v>0</v>
      </c>
      <c r="F12" s="160">
        <f>F13</f>
        <v>0</v>
      </c>
      <c r="G12" s="178">
        <f t="shared" si="0"/>
        <v>0</v>
      </c>
      <c r="H12" s="674" t="e">
        <f t="shared" si="1"/>
        <v>#DIV/0!</v>
      </c>
      <c r="I12" s="79"/>
      <c r="S12" s="160"/>
    </row>
    <row r="13" spans="1:19" s="94" customFormat="1" ht="34.5" customHeight="1">
      <c r="A13" s="250" t="s">
        <v>1196</v>
      </c>
      <c r="B13" s="493"/>
      <c r="C13" s="404" t="s">
        <v>1197</v>
      </c>
      <c r="D13" s="179">
        <v>0</v>
      </c>
      <c r="E13" s="179">
        <v>0</v>
      </c>
      <c r="F13" s="179">
        <v>0</v>
      </c>
      <c r="G13" s="180">
        <f t="shared" si="0"/>
        <v>0</v>
      </c>
      <c r="H13" s="675" t="e">
        <f t="shared" si="1"/>
        <v>#DIV/0!</v>
      </c>
      <c r="I13" s="82"/>
      <c r="S13" s="179"/>
    </row>
    <row r="14" spans="1:19" s="94" customFormat="1" ht="34.5" customHeight="1">
      <c r="A14" s="415" t="s">
        <v>527</v>
      </c>
      <c r="B14" s="491"/>
      <c r="C14" s="375" t="s">
        <v>866</v>
      </c>
      <c r="D14" s="152">
        <f>SUM(D15:D19)</f>
        <v>141356</v>
      </c>
      <c r="E14" s="152">
        <f>SUM(E15:E19)</f>
        <v>99533.48000000001</v>
      </c>
      <c r="F14" s="152">
        <f>SUM(F15:F19)</f>
        <v>150600</v>
      </c>
      <c r="G14" s="178">
        <f t="shared" si="0"/>
        <v>9244</v>
      </c>
      <c r="H14" s="674">
        <f t="shared" si="1"/>
        <v>1.0653951724723394</v>
      </c>
      <c r="I14" s="79">
        <f aca="true" t="shared" si="2" ref="I14:I20">H14/E14</f>
        <v>1.070388750069162E-05</v>
      </c>
      <c r="S14" s="160"/>
    </row>
    <row r="15" spans="1:20" s="646" customFormat="1" ht="34.5" customHeight="1">
      <c r="A15" s="442" t="s">
        <v>525</v>
      </c>
      <c r="B15" s="492"/>
      <c r="C15" s="376" t="s">
        <v>526</v>
      </c>
      <c r="D15" s="153">
        <v>0</v>
      </c>
      <c r="E15" s="153">
        <v>0</v>
      </c>
      <c r="F15" s="153">
        <v>0</v>
      </c>
      <c r="G15" s="644">
        <f t="shared" si="0"/>
        <v>0</v>
      </c>
      <c r="H15" s="675" t="e">
        <f t="shared" si="1"/>
        <v>#DIV/0!</v>
      </c>
      <c r="I15" s="645" t="e">
        <f t="shared" si="2"/>
        <v>#DIV/0!</v>
      </c>
      <c r="S15" s="153"/>
      <c r="T15" s="463"/>
    </row>
    <row r="16" spans="1:20" s="122" customFormat="1" ht="34.5" customHeight="1">
      <c r="A16" s="442" t="s">
        <v>603</v>
      </c>
      <c r="B16" s="492"/>
      <c r="C16" s="376" t="s">
        <v>604</v>
      </c>
      <c r="D16" s="153">
        <v>80892</v>
      </c>
      <c r="E16" s="153">
        <v>56277.63</v>
      </c>
      <c r="F16" s="153">
        <v>84500</v>
      </c>
      <c r="G16" s="180">
        <f t="shared" si="0"/>
        <v>3608</v>
      </c>
      <c r="H16" s="675">
        <f t="shared" si="1"/>
        <v>1.0446026801166988</v>
      </c>
      <c r="I16" s="310">
        <f t="shared" si="2"/>
        <v>1.856159685680969E-05</v>
      </c>
      <c r="S16" s="187"/>
      <c r="T16" s="94"/>
    </row>
    <row r="17" spans="1:20" s="122" customFormat="1" ht="34.5" customHeight="1">
      <c r="A17" s="442" t="s">
        <v>605</v>
      </c>
      <c r="B17" s="492"/>
      <c r="C17" s="376" t="s">
        <v>606</v>
      </c>
      <c r="D17" s="153">
        <v>49464</v>
      </c>
      <c r="E17" s="153">
        <v>36504.53</v>
      </c>
      <c r="F17" s="153">
        <v>54800</v>
      </c>
      <c r="G17" s="180">
        <f t="shared" si="0"/>
        <v>5336</v>
      </c>
      <c r="H17" s="675">
        <f t="shared" si="1"/>
        <v>1.1078764353873525</v>
      </c>
      <c r="I17" s="310">
        <f t="shared" si="2"/>
        <v>3.0349012448245533E-05</v>
      </c>
      <c r="S17" s="187"/>
      <c r="T17" s="94"/>
    </row>
    <row r="18" spans="1:20" s="122" customFormat="1" ht="34.5" customHeight="1">
      <c r="A18" s="442" t="s">
        <v>607</v>
      </c>
      <c r="B18" s="492"/>
      <c r="C18" s="376" t="s">
        <v>608</v>
      </c>
      <c r="D18" s="153">
        <v>3500</v>
      </c>
      <c r="E18" s="153">
        <v>1579.85</v>
      </c>
      <c r="F18" s="153">
        <v>3500</v>
      </c>
      <c r="G18" s="180">
        <f t="shared" si="0"/>
        <v>0</v>
      </c>
      <c r="H18" s="675">
        <f t="shared" si="1"/>
        <v>1</v>
      </c>
      <c r="I18" s="310">
        <f t="shared" si="2"/>
        <v>0.0006329714846346172</v>
      </c>
      <c r="S18" s="187"/>
      <c r="T18" s="94"/>
    </row>
    <row r="19" spans="1:20" s="122" customFormat="1" ht="34.5" customHeight="1">
      <c r="A19" s="442" t="s">
        <v>609</v>
      </c>
      <c r="B19" s="492"/>
      <c r="C19" s="376" t="s">
        <v>610</v>
      </c>
      <c r="D19" s="153">
        <v>7500</v>
      </c>
      <c r="E19" s="153">
        <v>5171.47</v>
      </c>
      <c r="F19" s="153">
        <v>7800</v>
      </c>
      <c r="G19" s="180">
        <f t="shared" si="0"/>
        <v>300</v>
      </c>
      <c r="H19" s="675">
        <f t="shared" si="1"/>
        <v>1.04</v>
      </c>
      <c r="I19" s="310">
        <f t="shared" si="2"/>
        <v>0.0002011033613266634</v>
      </c>
      <c r="S19" s="187"/>
      <c r="T19" s="94"/>
    </row>
    <row r="20" spans="1:19" s="90" customFormat="1" ht="34.5" customHeight="1">
      <c r="A20" s="415" t="s">
        <v>504</v>
      </c>
      <c r="B20" s="491"/>
      <c r="C20" s="375" t="s">
        <v>528</v>
      </c>
      <c r="D20" s="150">
        <f>D21+D23+D27+D34+D37+D40</f>
        <v>83268</v>
      </c>
      <c r="E20" s="150">
        <f>E21+E23+E27+E34+E37+E40</f>
        <v>49059.34</v>
      </c>
      <c r="F20" s="150">
        <f>F21+F23+F27+F34+F37+F40</f>
        <v>83369.5</v>
      </c>
      <c r="G20" s="178">
        <f t="shared" si="0"/>
        <v>101.5</v>
      </c>
      <c r="H20" s="674">
        <f t="shared" si="1"/>
        <v>1.0012189556612383</v>
      </c>
      <c r="I20" s="79">
        <f t="shared" si="2"/>
        <v>2.0408325013366228E-05</v>
      </c>
      <c r="S20" s="160"/>
    </row>
    <row r="21" spans="1:19" s="90" customFormat="1" ht="34.5" customHeight="1">
      <c r="A21" s="415" t="s">
        <v>1054</v>
      </c>
      <c r="B21" s="491"/>
      <c r="C21" s="375" t="s">
        <v>1198</v>
      </c>
      <c r="D21" s="150">
        <f>D22</f>
        <v>10000</v>
      </c>
      <c r="E21" s="150">
        <f>E22</f>
        <v>5964.01</v>
      </c>
      <c r="F21" s="150">
        <f>F22</f>
        <v>10000</v>
      </c>
      <c r="G21" s="178">
        <f t="shared" si="0"/>
        <v>0</v>
      </c>
      <c r="H21" s="674">
        <f t="shared" si="1"/>
        <v>1</v>
      </c>
      <c r="I21" s="79"/>
      <c r="S21" s="160"/>
    </row>
    <row r="22" spans="1:20" s="311" customFormat="1" ht="34.5" customHeight="1">
      <c r="A22" s="442" t="s">
        <v>529</v>
      </c>
      <c r="B22" s="492"/>
      <c r="C22" s="376" t="s">
        <v>530</v>
      </c>
      <c r="D22" s="153">
        <v>10000</v>
      </c>
      <c r="E22" s="153">
        <v>5964.01</v>
      </c>
      <c r="F22" s="153">
        <v>10000</v>
      </c>
      <c r="G22" s="180">
        <f t="shared" si="0"/>
        <v>0</v>
      </c>
      <c r="H22" s="675">
        <f t="shared" si="1"/>
        <v>1</v>
      </c>
      <c r="I22" s="310">
        <f>H22/E22</f>
        <v>0.00016767242174308897</v>
      </c>
      <c r="S22" s="187"/>
      <c r="T22" s="90"/>
    </row>
    <row r="23" spans="1:20" s="315" customFormat="1" ht="34.5" customHeight="1">
      <c r="A23" s="443" t="s">
        <v>1056</v>
      </c>
      <c r="B23" s="492"/>
      <c r="C23" s="377" t="s">
        <v>871</v>
      </c>
      <c r="D23" s="313">
        <f>SUM(D24:D26)</f>
        <v>48099</v>
      </c>
      <c r="E23" s="313">
        <f>SUM(E24:E26)</f>
        <v>25338.489999999998</v>
      </c>
      <c r="F23" s="313">
        <f>SUM(F24:F26)</f>
        <v>49250</v>
      </c>
      <c r="G23" s="178">
        <f t="shared" si="0"/>
        <v>1151</v>
      </c>
      <c r="H23" s="674">
        <f t="shared" si="1"/>
        <v>1.023929811430591</v>
      </c>
      <c r="I23" s="314"/>
      <c r="S23" s="186"/>
      <c r="T23" s="92"/>
    </row>
    <row r="24" spans="1:20" s="311" customFormat="1" ht="34.5" customHeight="1">
      <c r="A24" s="442" t="s">
        <v>531</v>
      </c>
      <c r="B24" s="492"/>
      <c r="C24" s="376" t="s">
        <v>532</v>
      </c>
      <c r="D24" s="153">
        <v>33000</v>
      </c>
      <c r="E24" s="153">
        <v>22562.3</v>
      </c>
      <c r="F24" s="153">
        <v>33800</v>
      </c>
      <c r="G24" s="180">
        <f t="shared" si="0"/>
        <v>800</v>
      </c>
      <c r="H24" s="675">
        <f t="shared" si="1"/>
        <v>1.0242424242424242</v>
      </c>
      <c r="I24" s="310">
        <f>H24/E24</f>
        <v>4.5396188519894875E-05</v>
      </c>
      <c r="S24" s="187"/>
      <c r="T24" s="90"/>
    </row>
    <row r="25" spans="1:20" s="311" customFormat="1" ht="34.5" customHeight="1">
      <c r="A25" s="442" t="s">
        <v>533</v>
      </c>
      <c r="B25" s="492"/>
      <c r="C25" s="376" t="s">
        <v>534</v>
      </c>
      <c r="D25" s="153">
        <v>10500</v>
      </c>
      <c r="E25" s="153">
        <v>0</v>
      </c>
      <c r="F25" s="153">
        <v>11000</v>
      </c>
      <c r="G25" s="180">
        <f t="shared" si="0"/>
        <v>500</v>
      </c>
      <c r="H25" s="675">
        <f t="shared" si="1"/>
        <v>1.0476190476190477</v>
      </c>
      <c r="I25" s="310" t="e">
        <f>H25/E25</f>
        <v>#DIV/0!</v>
      </c>
      <c r="S25" s="187"/>
      <c r="T25" s="90"/>
    </row>
    <row r="26" spans="1:20" s="647" customFormat="1" ht="34.5" customHeight="1">
      <c r="A26" s="442" t="s">
        <v>863</v>
      </c>
      <c r="B26" s="492"/>
      <c r="C26" s="376" t="s">
        <v>865</v>
      </c>
      <c r="D26" s="153">
        <v>4599</v>
      </c>
      <c r="E26" s="153">
        <v>2776.19</v>
      </c>
      <c r="F26" s="153">
        <v>4450</v>
      </c>
      <c r="G26" s="644">
        <f t="shared" si="0"/>
        <v>-149</v>
      </c>
      <c r="H26" s="675">
        <f t="shared" si="1"/>
        <v>0.9676016525331593</v>
      </c>
      <c r="I26" s="645"/>
      <c r="S26" s="153"/>
      <c r="T26" s="648"/>
    </row>
    <row r="27" spans="1:20" s="311" customFormat="1" ht="48.75" customHeight="1">
      <c r="A27" s="312" t="s">
        <v>22</v>
      </c>
      <c r="B27" s="492"/>
      <c r="C27" s="437" t="s">
        <v>23</v>
      </c>
      <c r="D27" s="186">
        <f>SUM(D28:D33)</f>
        <v>0</v>
      </c>
      <c r="E27" s="186">
        <f>SUM(E28:E33)</f>
        <v>0</v>
      </c>
      <c r="F27" s="186">
        <f>SUM(F28:F33)</f>
        <v>0</v>
      </c>
      <c r="G27" s="178">
        <f t="shared" si="0"/>
        <v>0</v>
      </c>
      <c r="H27" s="674" t="e">
        <f t="shared" si="1"/>
        <v>#DIV/0!</v>
      </c>
      <c r="I27" s="310"/>
      <c r="S27" s="187"/>
      <c r="T27" s="90"/>
    </row>
    <row r="28" spans="1:20" s="311" customFormat="1" ht="48.75" customHeight="1">
      <c r="A28" s="395" t="s">
        <v>24</v>
      </c>
      <c r="B28" s="492"/>
      <c r="C28" s="406" t="s">
        <v>25</v>
      </c>
      <c r="D28" s="153">
        <v>0</v>
      </c>
      <c r="E28" s="153">
        <v>0</v>
      </c>
      <c r="F28" s="153">
        <v>0</v>
      </c>
      <c r="G28" s="180">
        <f t="shared" si="0"/>
        <v>0</v>
      </c>
      <c r="H28" s="675" t="e">
        <f t="shared" si="1"/>
        <v>#DIV/0!</v>
      </c>
      <c r="I28" s="310"/>
      <c r="S28" s="187"/>
      <c r="T28" s="90"/>
    </row>
    <row r="29" spans="1:21" s="311" customFormat="1" ht="48.75" customHeight="1">
      <c r="A29" s="395" t="s">
        <v>26</v>
      </c>
      <c r="B29" s="492"/>
      <c r="C29" s="406" t="s">
        <v>535</v>
      </c>
      <c r="D29" s="153">
        <v>0</v>
      </c>
      <c r="E29" s="153">
        <v>0</v>
      </c>
      <c r="F29" s="153">
        <v>0</v>
      </c>
      <c r="G29" s="180">
        <f t="shared" si="0"/>
        <v>0</v>
      </c>
      <c r="H29" s="675" t="e">
        <f t="shared" si="1"/>
        <v>#DIV/0!</v>
      </c>
      <c r="I29" s="310"/>
      <c r="S29" s="187"/>
      <c r="T29" s="90"/>
      <c r="U29" s="520"/>
    </row>
    <row r="30" spans="1:20" s="311" customFormat="1" ht="48.75" customHeight="1">
      <c r="A30" s="395" t="s">
        <v>27</v>
      </c>
      <c r="B30" s="492"/>
      <c r="C30" s="406" t="s">
        <v>28</v>
      </c>
      <c r="D30" s="153">
        <v>0</v>
      </c>
      <c r="E30" s="153">
        <v>0</v>
      </c>
      <c r="F30" s="153">
        <v>0</v>
      </c>
      <c r="G30" s="180">
        <f t="shared" si="0"/>
        <v>0</v>
      </c>
      <c r="H30" s="675" t="e">
        <f t="shared" si="1"/>
        <v>#DIV/0!</v>
      </c>
      <c r="I30" s="310"/>
      <c r="S30" s="187"/>
      <c r="T30" s="90"/>
    </row>
    <row r="31" spans="1:20" s="311" customFormat="1" ht="48.75" customHeight="1">
      <c r="A31" s="395" t="s">
        <v>29</v>
      </c>
      <c r="B31" s="512"/>
      <c r="C31" s="406" t="s">
        <v>30</v>
      </c>
      <c r="D31" s="187">
        <v>0</v>
      </c>
      <c r="E31" s="187">
        <v>0</v>
      </c>
      <c r="F31" s="187">
        <v>0</v>
      </c>
      <c r="G31" s="180">
        <f t="shared" si="0"/>
        <v>0</v>
      </c>
      <c r="H31" s="675" t="e">
        <f t="shared" si="1"/>
        <v>#DIV/0!</v>
      </c>
      <c r="I31" s="310"/>
      <c r="S31" s="187"/>
      <c r="T31" s="90"/>
    </row>
    <row r="32" spans="1:20" s="311" customFormat="1" ht="48.75" customHeight="1">
      <c r="A32" s="395" t="s">
        <v>31</v>
      </c>
      <c r="B32" s="492"/>
      <c r="C32" s="406" t="s">
        <v>32</v>
      </c>
      <c r="D32" s="153">
        <v>0</v>
      </c>
      <c r="E32" s="153">
        <v>0</v>
      </c>
      <c r="F32" s="153">
        <v>0</v>
      </c>
      <c r="G32" s="180">
        <f t="shared" si="0"/>
        <v>0</v>
      </c>
      <c r="H32" s="675" t="e">
        <f t="shared" si="1"/>
        <v>#DIV/0!</v>
      </c>
      <c r="I32" s="310"/>
      <c r="S32" s="187"/>
      <c r="T32" s="90"/>
    </row>
    <row r="33" spans="1:20" s="311" customFormat="1" ht="48.75" customHeight="1">
      <c r="A33" s="395" t="s">
        <v>33</v>
      </c>
      <c r="B33" s="492"/>
      <c r="C33" s="406" t="s">
        <v>34</v>
      </c>
      <c r="D33" s="153">
        <v>0</v>
      </c>
      <c r="E33" s="153">
        <v>0</v>
      </c>
      <c r="F33" s="153">
        <v>0</v>
      </c>
      <c r="G33" s="180">
        <f t="shared" si="0"/>
        <v>0</v>
      </c>
      <c r="H33" s="675" t="e">
        <f t="shared" si="1"/>
        <v>#DIV/0!</v>
      </c>
      <c r="I33" s="310"/>
      <c r="S33" s="187"/>
      <c r="T33" s="90"/>
    </row>
    <row r="34" spans="1:19" s="92" customFormat="1" ht="34.5" customHeight="1">
      <c r="A34" s="415" t="s">
        <v>1199</v>
      </c>
      <c r="B34" s="491"/>
      <c r="C34" s="375" t="s">
        <v>13</v>
      </c>
      <c r="D34" s="150">
        <f>SUM(D35:D36)</f>
        <v>0</v>
      </c>
      <c r="E34" s="150">
        <f>SUM(E35:E36)</f>
        <v>746.5</v>
      </c>
      <c r="F34" s="150">
        <f>SUM(F35:F36)</f>
        <v>746.5</v>
      </c>
      <c r="G34" s="178">
        <f t="shared" si="0"/>
        <v>746.5</v>
      </c>
      <c r="H34" s="674" t="e">
        <f t="shared" si="1"/>
        <v>#DIV/0!</v>
      </c>
      <c r="I34" s="79"/>
      <c r="S34" s="160"/>
    </row>
    <row r="35" spans="1:19" s="90" customFormat="1" ht="34.5" customHeight="1">
      <c r="A35" s="416" t="s">
        <v>1200</v>
      </c>
      <c r="B35" s="491"/>
      <c r="C35" s="372" t="s">
        <v>535</v>
      </c>
      <c r="D35" s="151">
        <v>0</v>
      </c>
      <c r="E35" s="151">
        <v>746.5</v>
      </c>
      <c r="F35" s="151">
        <v>746.5</v>
      </c>
      <c r="G35" s="180">
        <f t="shared" si="0"/>
        <v>746.5</v>
      </c>
      <c r="H35" s="675" t="e">
        <f t="shared" si="1"/>
        <v>#DIV/0!</v>
      </c>
      <c r="I35" s="82" t="e">
        <f>H35/E35</f>
        <v>#DIV/0!</v>
      </c>
      <c r="S35" s="179"/>
    </row>
    <row r="36" spans="1:19" s="90" customFormat="1" ht="34.5" customHeight="1">
      <c r="A36" s="416" t="s">
        <v>1201</v>
      </c>
      <c r="B36" s="491"/>
      <c r="C36" s="372" t="s">
        <v>14</v>
      </c>
      <c r="D36" s="151">
        <v>0</v>
      </c>
      <c r="E36" s="151">
        <v>0</v>
      </c>
      <c r="F36" s="151">
        <v>0</v>
      </c>
      <c r="G36" s="180">
        <f t="shared" si="0"/>
        <v>0</v>
      </c>
      <c r="H36" s="675" t="e">
        <f t="shared" si="1"/>
        <v>#DIV/0!</v>
      </c>
      <c r="I36" s="82" t="e">
        <f>H36/E36</f>
        <v>#DIV/0!</v>
      </c>
      <c r="S36" s="179"/>
    </row>
    <row r="37" spans="1:20" s="311" customFormat="1" ht="34.5" customHeight="1">
      <c r="A37" s="312" t="s">
        <v>391</v>
      </c>
      <c r="B37" s="492"/>
      <c r="C37" s="437" t="s">
        <v>392</v>
      </c>
      <c r="D37" s="313">
        <f>SUM(D38:D39)</f>
        <v>2500</v>
      </c>
      <c r="E37" s="313">
        <f>SUM(E38:E39)</f>
        <v>210</v>
      </c>
      <c r="F37" s="313">
        <f>SUM(F38:F39)</f>
        <v>2500</v>
      </c>
      <c r="G37" s="178">
        <f t="shared" si="0"/>
        <v>0</v>
      </c>
      <c r="H37" s="674">
        <f t="shared" si="1"/>
        <v>1</v>
      </c>
      <c r="I37" s="310"/>
      <c r="S37" s="187"/>
      <c r="T37" s="90"/>
    </row>
    <row r="38" spans="1:20" s="311" customFormat="1" ht="34.5" customHeight="1">
      <c r="A38" s="442" t="s">
        <v>393</v>
      </c>
      <c r="B38" s="492"/>
      <c r="C38" s="376" t="s">
        <v>394</v>
      </c>
      <c r="D38" s="153">
        <v>2000</v>
      </c>
      <c r="E38" s="153">
        <v>210</v>
      </c>
      <c r="F38" s="153">
        <v>2000</v>
      </c>
      <c r="G38" s="180">
        <f t="shared" si="0"/>
        <v>0</v>
      </c>
      <c r="H38" s="675">
        <f t="shared" si="1"/>
        <v>1</v>
      </c>
      <c r="I38" s="310"/>
      <c r="S38" s="187"/>
      <c r="T38" s="90"/>
    </row>
    <row r="39" spans="1:20" s="311" customFormat="1" ht="41.25" customHeight="1">
      <c r="A39" s="442" t="s">
        <v>395</v>
      </c>
      <c r="B39" s="492"/>
      <c r="C39" s="376" t="s">
        <v>396</v>
      </c>
      <c r="D39" s="153">
        <v>500</v>
      </c>
      <c r="E39" s="153">
        <v>0</v>
      </c>
      <c r="F39" s="153">
        <v>500</v>
      </c>
      <c r="G39" s="180">
        <f t="shared" si="0"/>
        <v>0</v>
      </c>
      <c r="H39" s="675">
        <f t="shared" si="1"/>
        <v>1</v>
      </c>
      <c r="I39" s="310"/>
      <c r="S39" s="187"/>
      <c r="T39" s="90"/>
    </row>
    <row r="40" spans="1:20" s="650" customFormat="1" ht="34.5" customHeight="1">
      <c r="A40" s="443" t="s">
        <v>505</v>
      </c>
      <c r="B40" s="492"/>
      <c r="C40" s="377" t="s">
        <v>864</v>
      </c>
      <c r="D40" s="313">
        <f>SUM(D41:D46)</f>
        <v>22669</v>
      </c>
      <c r="E40" s="313">
        <v>16800.34</v>
      </c>
      <c r="F40" s="313">
        <f>SUM(F41:F46)</f>
        <v>20873</v>
      </c>
      <c r="G40" s="152">
        <f t="shared" si="0"/>
        <v>-1796</v>
      </c>
      <c r="H40" s="674">
        <f t="shared" si="1"/>
        <v>0.9207728616171864</v>
      </c>
      <c r="I40" s="649">
        <f>H40/E40</f>
        <v>5.480679924437162E-05</v>
      </c>
      <c r="S40" s="313"/>
      <c r="T40" s="651"/>
    </row>
    <row r="41" spans="1:20" s="311" customFormat="1" ht="34.5" customHeight="1">
      <c r="A41" s="395" t="s">
        <v>1202</v>
      </c>
      <c r="B41" s="511"/>
      <c r="C41" s="406" t="s">
        <v>1203</v>
      </c>
      <c r="D41" s="187">
        <v>0</v>
      </c>
      <c r="E41" s="187">
        <v>0</v>
      </c>
      <c r="F41" s="187">
        <v>0</v>
      </c>
      <c r="G41" s="180">
        <f t="shared" si="0"/>
        <v>0</v>
      </c>
      <c r="H41" s="675" t="e">
        <f t="shared" si="1"/>
        <v>#DIV/0!</v>
      </c>
      <c r="I41" s="310"/>
      <c r="S41" s="187"/>
      <c r="T41" s="90"/>
    </row>
    <row r="42" spans="1:20" s="311" customFormat="1" ht="34.5" customHeight="1">
      <c r="A42" s="395" t="s">
        <v>1204</v>
      </c>
      <c r="B42" s="511"/>
      <c r="C42" s="406" t="s">
        <v>604</v>
      </c>
      <c r="D42" s="187">
        <v>12702</v>
      </c>
      <c r="E42" s="187">
        <v>6807.1</v>
      </c>
      <c r="F42" s="187">
        <v>12200</v>
      </c>
      <c r="G42" s="180">
        <f t="shared" si="0"/>
        <v>-502</v>
      </c>
      <c r="H42" s="675">
        <f t="shared" si="1"/>
        <v>0.9604786647772005</v>
      </c>
      <c r="I42" s="310"/>
      <c r="S42" s="187"/>
      <c r="T42" s="90"/>
    </row>
    <row r="43" spans="1:20" s="311" customFormat="1" ht="34.5" customHeight="1">
      <c r="A43" s="395" t="s">
        <v>1205</v>
      </c>
      <c r="B43" s="511"/>
      <c r="C43" s="406" t="s">
        <v>606</v>
      </c>
      <c r="D43" s="187">
        <v>8234</v>
      </c>
      <c r="E43" s="187">
        <v>4415.26</v>
      </c>
      <c r="F43" s="187">
        <v>6800</v>
      </c>
      <c r="G43" s="180">
        <f t="shared" si="0"/>
        <v>-1434</v>
      </c>
      <c r="H43" s="675">
        <f t="shared" si="1"/>
        <v>0.8258440612096186</v>
      </c>
      <c r="I43" s="310"/>
      <c r="S43" s="187"/>
      <c r="T43" s="90"/>
    </row>
    <row r="44" spans="1:20" s="311" customFormat="1" ht="34.5" customHeight="1">
      <c r="A44" s="395" t="s">
        <v>1206</v>
      </c>
      <c r="B44" s="511"/>
      <c r="C44" s="406" t="s">
        <v>608</v>
      </c>
      <c r="D44" s="187">
        <v>560</v>
      </c>
      <c r="E44" s="187">
        <v>455.26</v>
      </c>
      <c r="F44" s="187">
        <v>700</v>
      </c>
      <c r="G44" s="180">
        <f t="shared" si="0"/>
        <v>140</v>
      </c>
      <c r="H44" s="675">
        <f t="shared" si="1"/>
        <v>1.25</v>
      </c>
      <c r="I44" s="310"/>
      <c r="S44" s="187"/>
      <c r="T44" s="90"/>
    </row>
    <row r="45" spans="1:20" s="311" customFormat="1" ht="34.5" customHeight="1">
      <c r="A45" s="395" t="s">
        <v>1207</v>
      </c>
      <c r="B45" s="511"/>
      <c r="C45" s="406" t="s">
        <v>610</v>
      </c>
      <c r="D45" s="187">
        <v>1173</v>
      </c>
      <c r="E45" s="187">
        <v>595.36</v>
      </c>
      <c r="F45" s="187">
        <v>1173</v>
      </c>
      <c r="G45" s="180">
        <f t="shared" si="0"/>
        <v>0</v>
      </c>
      <c r="H45" s="675">
        <f t="shared" si="1"/>
        <v>1</v>
      </c>
      <c r="I45" s="310"/>
      <c r="S45" s="187"/>
      <c r="T45" s="90"/>
    </row>
    <row r="46" spans="1:20" s="311" customFormat="1" ht="34.5" customHeight="1">
      <c r="A46" s="395" t="s">
        <v>1208</v>
      </c>
      <c r="B46" s="511"/>
      <c r="C46" s="406" t="s">
        <v>1209</v>
      </c>
      <c r="D46" s="187">
        <v>0</v>
      </c>
      <c r="E46" s="187">
        <v>0</v>
      </c>
      <c r="F46" s="187">
        <v>0</v>
      </c>
      <c r="G46" s="180">
        <f t="shared" si="0"/>
        <v>0</v>
      </c>
      <c r="H46" s="675" t="e">
        <f t="shared" si="1"/>
        <v>#DIV/0!</v>
      </c>
      <c r="I46" s="310"/>
      <c r="S46" s="187"/>
      <c r="T46" s="90"/>
    </row>
    <row r="47" spans="1:20" s="513" customFormat="1" ht="60" customHeight="1">
      <c r="A47" s="312" t="s">
        <v>1210</v>
      </c>
      <c r="B47" s="512"/>
      <c r="C47" s="437" t="s">
        <v>309</v>
      </c>
      <c r="D47" s="186">
        <f>D48+D52</f>
        <v>0</v>
      </c>
      <c r="E47" s="186">
        <v>0</v>
      </c>
      <c r="F47" s="186">
        <v>0</v>
      </c>
      <c r="G47" s="178">
        <f t="shared" si="0"/>
        <v>0</v>
      </c>
      <c r="H47" s="674" t="e">
        <f t="shared" si="1"/>
        <v>#DIV/0!</v>
      </c>
      <c r="I47" s="314"/>
      <c r="S47" s="186"/>
      <c r="T47" s="642"/>
    </row>
    <row r="48" spans="1:20" s="311" customFormat="1" ht="60" customHeight="1">
      <c r="A48" s="312" t="s">
        <v>1211</v>
      </c>
      <c r="B48" s="511"/>
      <c r="C48" s="437" t="s">
        <v>1213</v>
      </c>
      <c r="D48" s="186">
        <f>SUM(D49:D51)</f>
        <v>0</v>
      </c>
      <c r="E48" s="186">
        <f>SUM(E49:E51)</f>
        <v>0</v>
      </c>
      <c r="F48" s="186">
        <f>SUM(F49:F51)</f>
        <v>0</v>
      </c>
      <c r="G48" s="178">
        <f t="shared" si="0"/>
        <v>0</v>
      </c>
      <c r="H48" s="674" t="e">
        <f t="shared" si="1"/>
        <v>#DIV/0!</v>
      </c>
      <c r="I48" s="310"/>
      <c r="S48" s="187"/>
      <c r="T48" s="90"/>
    </row>
    <row r="49" spans="1:20" s="311" customFormat="1" ht="34.5" customHeight="1">
      <c r="A49" s="395" t="s">
        <v>1212</v>
      </c>
      <c r="B49" s="511"/>
      <c r="C49" s="406" t="s">
        <v>1214</v>
      </c>
      <c r="D49" s="187">
        <v>0</v>
      </c>
      <c r="E49" s="187">
        <v>0</v>
      </c>
      <c r="F49" s="187">
        <v>0</v>
      </c>
      <c r="G49" s="180">
        <f t="shared" si="0"/>
        <v>0</v>
      </c>
      <c r="H49" s="675" t="e">
        <f t="shared" si="1"/>
        <v>#DIV/0!</v>
      </c>
      <c r="I49" s="310"/>
      <c r="S49" s="187"/>
      <c r="T49" s="90"/>
    </row>
    <row r="50" spans="1:20" s="311" customFormat="1" ht="34.5" customHeight="1">
      <c r="A50" s="395" t="s">
        <v>1215</v>
      </c>
      <c r="B50" s="511"/>
      <c r="C50" s="406" t="s">
        <v>1216</v>
      </c>
      <c r="D50" s="187">
        <v>0</v>
      </c>
      <c r="E50" s="187">
        <v>0</v>
      </c>
      <c r="F50" s="187">
        <v>0</v>
      </c>
      <c r="G50" s="180">
        <f t="shared" si="0"/>
        <v>0</v>
      </c>
      <c r="H50" s="675" t="e">
        <f t="shared" si="1"/>
        <v>#DIV/0!</v>
      </c>
      <c r="I50" s="310"/>
      <c r="S50" s="187"/>
      <c r="T50" s="90"/>
    </row>
    <row r="51" spans="1:20" s="311" customFormat="1" ht="34.5" customHeight="1">
      <c r="A51" s="395" t="s">
        <v>1217</v>
      </c>
      <c r="B51" s="511"/>
      <c r="C51" s="406" t="s">
        <v>1218</v>
      </c>
      <c r="D51" s="187">
        <v>0</v>
      </c>
      <c r="E51" s="187">
        <v>0</v>
      </c>
      <c r="F51" s="187">
        <v>0</v>
      </c>
      <c r="G51" s="180">
        <f t="shared" si="0"/>
        <v>0</v>
      </c>
      <c r="H51" s="675" t="e">
        <f t="shared" si="1"/>
        <v>#DIV/0!</v>
      </c>
      <c r="I51" s="310"/>
      <c r="S51" s="187"/>
      <c r="T51" s="90"/>
    </row>
    <row r="52" spans="1:20" s="311" customFormat="1" ht="60" customHeight="1">
      <c r="A52" s="312" t="s">
        <v>1219</v>
      </c>
      <c r="B52" s="511"/>
      <c r="C52" s="437" t="s">
        <v>1220</v>
      </c>
      <c r="D52" s="186">
        <f>SUM(D53:D58)</f>
        <v>0</v>
      </c>
      <c r="E52" s="186">
        <f>SUM(E53:E58)</f>
        <v>0</v>
      </c>
      <c r="F52" s="186">
        <f>SUM(F53:F58)</f>
        <v>0</v>
      </c>
      <c r="G52" s="178">
        <f t="shared" si="0"/>
        <v>0</v>
      </c>
      <c r="H52" s="674" t="e">
        <f t="shared" si="1"/>
        <v>#DIV/0!</v>
      </c>
      <c r="I52" s="310"/>
      <c r="S52" s="187"/>
      <c r="T52" s="90"/>
    </row>
    <row r="53" spans="1:20" s="311" customFormat="1" ht="60" customHeight="1">
      <c r="A53" s="395" t="s">
        <v>1221</v>
      </c>
      <c r="B53" s="511"/>
      <c r="C53" s="406" t="s">
        <v>1222</v>
      </c>
      <c r="D53" s="187">
        <v>0</v>
      </c>
      <c r="E53" s="187">
        <v>0</v>
      </c>
      <c r="F53" s="187">
        <v>0</v>
      </c>
      <c r="G53" s="180">
        <f t="shared" si="0"/>
        <v>0</v>
      </c>
      <c r="H53" s="675" t="e">
        <f t="shared" si="1"/>
        <v>#DIV/0!</v>
      </c>
      <c r="I53" s="310"/>
      <c r="S53" s="187"/>
      <c r="T53" s="90"/>
    </row>
    <row r="54" spans="1:20" s="311" customFormat="1" ht="75" customHeight="1">
      <c r="A54" s="395" t="s">
        <v>1223</v>
      </c>
      <c r="B54" s="511"/>
      <c r="C54" s="406" t="s">
        <v>1224</v>
      </c>
      <c r="D54" s="187">
        <v>0</v>
      </c>
      <c r="E54" s="187">
        <v>0</v>
      </c>
      <c r="F54" s="187">
        <v>0</v>
      </c>
      <c r="G54" s="180">
        <f t="shared" si="0"/>
        <v>0</v>
      </c>
      <c r="H54" s="675" t="e">
        <f t="shared" si="1"/>
        <v>#DIV/0!</v>
      </c>
      <c r="I54" s="310"/>
      <c r="S54" s="187"/>
      <c r="T54" s="90"/>
    </row>
    <row r="55" spans="1:20" s="311" customFormat="1" ht="75" customHeight="1">
      <c r="A55" s="395" t="s">
        <v>1225</v>
      </c>
      <c r="B55" s="511"/>
      <c r="C55" s="406" t="s">
        <v>1226</v>
      </c>
      <c r="D55" s="187">
        <v>0</v>
      </c>
      <c r="E55" s="187">
        <v>0</v>
      </c>
      <c r="F55" s="187">
        <v>0</v>
      </c>
      <c r="G55" s="180">
        <f t="shared" si="0"/>
        <v>0</v>
      </c>
      <c r="H55" s="675" t="e">
        <f t="shared" si="1"/>
        <v>#DIV/0!</v>
      </c>
      <c r="I55" s="310"/>
      <c r="S55" s="187"/>
      <c r="T55" s="90"/>
    </row>
    <row r="56" spans="1:20" s="311" customFormat="1" ht="75" customHeight="1">
      <c r="A56" s="395" t="s">
        <v>1227</v>
      </c>
      <c r="B56" s="511"/>
      <c r="C56" s="406" t="s">
        <v>1228</v>
      </c>
      <c r="D56" s="187">
        <v>0</v>
      </c>
      <c r="E56" s="187">
        <v>0</v>
      </c>
      <c r="F56" s="187">
        <v>0</v>
      </c>
      <c r="G56" s="180">
        <f t="shared" si="0"/>
        <v>0</v>
      </c>
      <c r="H56" s="674" t="e">
        <f t="shared" si="1"/>
        <v>#DIV/0!</v>
      </c>
      <c r="I56" s="310"/>
      <c r="S56" s="187"/>
      <c r="T56" s="90"/>
    </row>
    <row r="57" spans="1:20" s="311" customFormat="1" ht="60" customHeight="1">
      <c r="A57" s="395" t="s">
        <v>1229</v>
      </c>
      <c r="B57" s="511"/>
      <c r="C57" s="406" t="s">
        <v>1230</v>
      </c>
      <c r="D57" s="187">
        <v>0</v>
      </c>
      <c r="E57" s="187">
        <v>0</v>
      </c>
      <c r="F57" s="187">
        <v>0</v>
      </c>
      <c r="G57" s="180">
        <f t="shared" si="0"/>
        <v>0</v>
      </c>
      <c r="H57" s="675" t="e">
        <f t="shared" si="1"/>
        <v>#DIV/0!</v>
      </c>
      <c r="I57" s="310"/>
      <c r="S57" s="187"/>
      <c r="T57" s="90"/>
    </row>
    <row r="58" spans="1:20" s="311" customFormat="1" ht="60" customHeight="1">
      <c r="A58" s="395" t="s">
        <v>1231</v>
      </c>
      <c r="B58" s="511"/>
      <c r="C58" s="406" t="s">
        <v>1232</v>
      </c>
      <c r="D58" s="187">
        <v>0</v>
      </c>
      <c r="E58" s="187">
        <v>0</v>
      </c>
      <c r="F58" s="187">
        <v>0</v>
      </c>
      <c r="G58" s="180">
        <f t="shared" si="0"/>
        <v>0</v>
      </c>
      <c r="H58" s="675" t="e">
        <f t="shared" si="1"/>
        <v>#DIV/0!</v>
      </c>
      <c r="I58" s="310"/>
      <c r="S58" s="187"/>
      <c r="T58" s="90"/>
    </row>
    <row r="59" spans="1:20" s="315" customFormat="1" ht="34.5" customHeight="1">
      <c r="A59" s="312" t="s">
        <v>1233</v>
      </c>
      <c r="B59" s="512"/>
      <c r="C59" s="437" t="s">
        <v>1234</v>
      </c>
      <c r="D59" s="186">
        <f>D60+D69</f>
        <v>2000</v>
      </c>
      <c r="E59" s="186">
        <f>E60+E69</f>
        <v>1723.92</v>
      </c>
      <c r="F59" s="186">
        <f>F60+F69</f>
        <v>3723.92</v>
      </c>
      <c r="G59" s="178">
        <f t="shared" si="0"/>
        <v>1723.92</v>
      </c>
      <c r="H59" s="674">
        <f t="shared" si="1"/>
        <v>1.86196</v>
      </c>
      <c r="I59" s="314"/>
      <c r="S59" s="186"/>
      <c r="T59" s="92"/>
    </row>
    <row r="60" spans="1:20" s="311" customFormat="1" ht="34.5" customHeight="1">
      <c r="A60" s="312" t="s">
        <v>1235</v>
      </c>
      <c r="B60" s="511"/>
      <c r="C60" s="437" t="s">
        <v>1236</v>
      </c>
      <c r="D60" s="186">
        <f>SUM(D61:D68)</f>
        <v>2000</v>
      </c>
      <c r="E60" s="186">
        <f>SUM(E61:E68)</f>
        <v>1723.92</v>
      </c>
      <c r="F60" s="186">
        <f>SUM(F61:F68)</f>
        <v>3723.92</v>
      </c>
      <c r="G60" s="178">
        <f t="shared" si="0"/>
        <v>1723.92</v>
      </c>
      <c r="H60" s="674">
        <f t="shared" si="1"/>
        <v>1.86196</v>
      </c>
      <c r="I60" s="310"/>
      <c r="S60" s="187"/>
      <c r="T60" s="90"/>
    </row>
    <row r="61" spans="1:19" s="311" customFormat="1" ht="34.5" customHeight="1">
      <c r="A61" s="395" t="s">
        <v>1237</v>
      </c>
      <c r="B61" s="511"/>
      <c r="C61" s="406" t="s">
        <v>1238</v>
      </c>
      <c r="D61" s="187">
        <v>0</v>
      </c>
      <c r="E61" s="187">
        <v>0</v>
      </c>
      <c r="F61" s="187">
        <v>0</v>
      </c>
      <c r="G61" s="233">
        <f t="shared" si="0"/>
        <v>0</v>
      </c>
      <c r="H61" s="675" t="e">
        <f t="shared" si="1"/>
        <v>#DIV/0!</v>
      </c>
      <c r="I61" s="310"/>
      <c r="S61" s="187"/>
    </row>
    <row r="62" spans="1:20" s="311" customFormat="1" ht="34.5" customHeight="1">
      <c r="A62" s="395" t="s">
        <v>1239</v>
      </c>
      <c r="B62" s="511"/>
      <c r="C62" s="406" t="s">
        <v>1240</v>
      </c>
      <c r="D62" s="187">
        <v>0</v>
      </c>
      <c r="E62" s="187">
        <v>0</v>
      </c>
      <c r="F62" s="187">
        <v>0</v>
      </c>
      <c r="G62" s="180">
        <f t="shared" si="0"/>
        <v>0</v>
      </c>
      <c r="H62" s="675" t="e">
        <f t="shared" si="1"/>
        <v>#DIV/0!</v>
      </c>
      <c r="I62" s="310"/>
      <c r="S62" s="187"/>
      <c r="T62" s="90"/>
    </row>
    <row r="63" spans="1:20" s="311" customFormat="1" ht="34.5" customHeight="1">
      <c r="A63" s="395" t="s">
        <v>1241</v>
      </c>
      <c r="B63" s="511"/>
      <c r="C63" s="406" t="s">
        <v>1242</v>
      </c>
      <c r="D63" s="187">
        <v>0</v>
      </c>
      <c r="E63" s="187">
        <v>0</v>
      </c>
      <c r="F63" s="187">
        <v>0</v>
      </c>
      <c r="G63" s="180">
        <f t="shared" si="0"/>
        <v>0</v>
      </c>
      <c r="H63" s="675" t="e">
        <f t="shared" si="1"/>
        <v>#DIV/0!</v>
      </c>
      <c r="I63" s="310"/>
      <c r="S63" s="187"/>
      <c r="T63" s="90"/>
    </row>
    <row r="64" spans="1:20" s="311" customFormat="1" ht="34.5" customHeight="1">
      <c r="A64" s="395" t="s">
        <v>1243</v>
      </c>
      <c r="B64" s="511"/>
      <c r="C64" s="406" t="s">
        <v>536</v>
      </c>
      <c r="D64" s="187">
        <v>0</v>
      </c>
      <c r="E64" s="187">
        <v>1723.92</v>
      </c>
      <c r="F64" s="187">
        <v>1723.92</v>
      </c>
      <c r="G64" s="180">
        <f t="shared" si="0"/>
        <v>1723.92</v>
      </c>
      <c r="H64" s="675" t="e">
        <f t="shared" si="1"/>
        <v>#DIV/0!</v>
      </c>
      <c r="I64" s="310"/>
      <c r="S64" s="187"/>
      <c r="T64" s="90"/>
    </row>
    <row r="65" spans="1:20" s="311" customFormat="1" ht="34.5" customHeight="1">
      <c r="A65" s="395" t="s">
        <v>1244</v>
      </c>
      <c r="B65" s="511"/>
      <c r="C65" s="406" t="s">
        <v>1245</v>
      </c>
      <c r="D65" s="187">
        <v>0</v>
      </c>
      <c r="E65" s="187">
        <v>0</v>
      </c>
      <c r="F65" s="187">
        <v>0</v>
      </c>
      <c r="G65" s="180">
        <f t="shared" si="0"/>
        <v>0</v>
      </c>
      <c r="H65" s="675" t="e">
        <f t="shared" si="1"/>
        <v>#DIV/0!</v>
      </c>
      <c r="I65" s="310"/>
      <c r="S65" s="187"/>
      <c r="T65" s="90"/>
    </row>
    <row r="66" spans="1:20" s="311" customFormat="1" ht="34.5" customHeight="1">
      <c r="A66" s="395" t="s">
        <v>1246</v>
      </c>
      <c r="B66" s="511"/>
      <c r="C66" s="406" t="s">
        <v>853</v>
      </c>
      <c r="D66" s="187">
        <v>0</v>
      </c>
      <c r="E66" s="187">
        <v>0</v>
      </c>
      <c r="F66" s="187">
        <v>0</v>
      </c>
      <c r="G66" s="180">
        <f t="shared" si="0"/>
        <v>0</v>
      </c>
      <c r="H66" s="675" t="e">
        <f t="shared" si="1"/>
        <v>#DIV/0!</v>
      </c>
      <c r="I66" s="310"/>
      <c r="S66" s="187"/>
      <c r="T66" s="90"/>
    </row>
    <row r="67" spans="1:20" s="311" customFormat="1" ht="34.5" customHeight="1">
      <c r="A67" s="395" t="s">
        <v>1247</v>
      </c>
      <c r="B67" s="511"/>
      <c r="C67" s="406" t="s">
        <v>1248</v>
      </c>
      <c r="D67" s="187">
        <v>0</v>
      </c>
      <c r="E67" s="187">
        <v>0</v>
      </c>
      <c r="F67" s="187">
        <v>0</v>
      </c>
      <c r="G67" s="180">
        <f t="shared" si="0"/>
        <v>0</v>
      </c>
      <c r="H67" s="675" t="e">
        <f t="shared" si="1"/>
        <v>#DIV/0!</v>
      </c>
      <c r="I67" s="310"/>
      <c r="S67" s="187"/>
      <c r="T67" s="90"/>
    </row>
    <row r="68" spans="1:19" s="311" customFormat="1" ht="34.5" customHeight="1">
      <c r="A68" s="395" t="s">
        <v>1249</v>
      </c>
      <c r="B68" s="511"/>
      <c r="C68" s="406" t="s">
        <v>1250</v>
      </c>
      <c r="D68" s="187">
        <v>2000</v>
      </c>
      <c r="E68" s="187">
        <f>SUM(E69:E74)</f>
        <v>0</v>
      </c>
      <c r="F68" s="187">
        <v>2000</v>
      </c>
      <c r="G68" s="233">
        <f t="shared" si="0"/>
        <v>0</v>
      </c>
      <c r="H68" s="675">
        <f t="shared" si="1"/>
        <v>1</v>
      </c>
      <c r="I68" s="310"/>
      <c r="S68" s="187"/>
    </row>
    <row r="69" spans="1:20" s="315" customFormat="1" ht="34.5" customHeight="1">
      <c r="A69" s="312" t="s">
        <v>1251</v>
      </c>
      <c r="B69" s="512"/>
      <c r="C69" s="437" t="s">
        <v>1255</v>
      </c>
      <c r="D69" s="186">
        <f>SUM(D70:D75)</f>
        <v>0</v>
      </c>
      <c r="E69" s="186">
        <f>SUM(E70:E75)</f>
        <v>0</v>
      </c>
      <c r="F69" s="186">
        <f>SUM(F70:F75)</f>
        <v>0</v>
      </c>
      <c r="G69" s="178">
        <f t="shared" si="0"/>
        <v>0</v>
      </c>
      <c r="H69" s="674" t="e">
        <f t="shared" si="1"/>
        <v>#DIV/0!</v>
      </c>
      <c r="I69" s="314"/>
      <c r="S69" s="186"/>
      <c r="T69" s="92"/>
    </row>
    <row r="70" spans="1:20" s="311" customFormat="1" ht="34.5" customHeight="1">
      <c r="A70" s="395" t="s">
        <v>1256</v>
      </c>
      <c r="B70" s="511"/>
      <c r="C70" s="406" t="s">
        <v>1257</v>
      </c>
      <c r="D70" s="187">
        <v>0</v>
      </c>
      <c r="E70" s="187">
        <v>0</v>
      </c>
      <c r="F70" s="187">
        <v>0</v>
      </c>
      <c r="G70" s="180">
        <f t="shared" si="0"/>
        <v>0</v>
      </c>
      <c r="H70" s="675" t="e">
        <f aca="true" t="shared" si="3" ref="H70:H133">F70/D70</f>
        <v>#DIV/0!</v>
      </c>
      <c r="I70" s="310"/>
      <c r="S70" s="187"/>
      <c r="T70" s="90"/>
    </row>
    <row r="71" spans="1:20" s="311" customFormat="1" ht="34.5" customHeight="1">
      <c r="A71" s="395" t="s">
        <v>1259</v>
      </c>
      <c r="B71" s="511"/>
      <c r="C71" s="406" t="s">
        <v>1258</v>
      </c>
      <c r="D71" s="187">
        <v>0</v>
      </c>
      <c r="E71" s="187">
        <v>0</v>
      </c>
      <c r="F71" s="187">
        <v>0</v>
      </c>
      <c r="G71" s="180">
        <f t="shared" si="0"/>
        <v>0</v>
      </c>
      <c r="H71" s="675" t="e">
        <f t="shared" si="3"/>
        <v>#DIV/0!</v>
      </c>
      <c r="I71" s="310"/>
      <c r="S71" s="187"/>
      <c r="T71" s="90"/>
    </row>
    <row r="72" spans="1:20" s="311" customFormat="1" ht="34.5" customHeight="1">
      <c r="A72" s="395" t="s">
        <v>1261</v>
      </c>
      <c r="B72" s="511"/>
      <c r="C72" s="406" t="s">
        <v>1260</v>
      </c>
      <c r="D72" s="187">
        <v>0</v>
      </c>
      <c r="E72" s="187">
        <v>0</v>
      </c>
      <c r="F72" s="187">
        <v>0</v>
      </c>
      <c r="G72" s="180">
        <f aca="true" t="shared" si="4" ref="G72:G137">F72-D72</f>
        <v>0</v>
      </c>
      <c r="H72" s="675" t="e">
        <f t="shared" si="3"/>
        <v>#DIV/0!</v>
      </c>
      <c r="I72" s="310"/>
      <c r="S72" s="187"/>
      <c r="T72" s="90"/>
    </row>
    <row r="73" spans="1:20" s="311" customFormat="1" ht="34.5" customHeight="1">
      <c r="A73" s="395" t="s">
        <v>1262</v>
      </c>
      <c r="B73" s="511"/>
      <c r="C73" s="406" t="s">
        <v>1263</v>
      </c>
      <c r="D73" s="187">
        <v>0</v>
      </c>
      <c r="E73" s="187">
        <v>0</v>
      </c>
      <c r="F73" s="187">
        <v>0</v>
      </c>
      <c r="G73" s="180">
        <f t="shared" si="4"/>
        <v>0</v>
      </c>
      <c r="H73" s="675" t="e">
        <f t="shared" si="3"/>
        <v>#DIV/0!</v>
      </c>
      <c r="I73" s="310"/>
      <c r="S73" s="187"/>
      <c r="T73" s="90"/>
    </row>
    <row r="74" spans="1:20" s="311" customFormat="1" ht="34.5" customHeight="1">
      <c r="A74" s="395" t="s">
        <v>1264</v>
      </c>
      <c r="B74" s="511"/>
      <c r="C74" s="406" t="s">
        <v>1265</v>
      </c>
      <c r="D74" s="187">
        <v>0</v>
      </c>
      <c r="E74" s="187">
        <v>0</v>
      </c>
      <c r="F74" s="187">
        <v>0</v>
      </c>
      <c r="G74" s="180">
        <f t="shared" si="4"/>
        <v>0</v>
      </c>
      <c r="H74" s="675" t="e">
        <f t="shared" si="3"/>
        <v>#DIV/0!</v>
      </c>
      <c r="I74" s="310"/>
      <c r="S74" s="187"/>
      <c r="T74" s="90"/>
    </row>
    <row r="75" spans="1:20" s="311" customFormat="1" ht="34.5" customHeight="1">
      <c r="A75" s="395" t="s">
        <v>1266</v>
      </c>
      <c r="B75" s="511"/>
      <c r="C75" s="406" t="s">
        <v>1267</v>
      </c>
      <c r="D75" s="187">
        <v>0</v>
      </c>
      <c r="E75" s="187">
        <v>0</v>
      </c>
      <c r="F75" s="187">
        <v>0</v>
      </c>
      <c r="G75" s="180">
        <f t="shared" si="4"/>
        <v>0</v>
      </c>
      <c r="H75" s="675" t="e">
        <f t="shared" si="3"/>
        <v>#DIV/0!</v>
      </c>
      <c r="I75" s="310"/>
      <c r="S75" s="187"/>
      <c r="T75" s="90"/>
    </row>
    <row r="76" spans="1:19" s="94" customFormat="1" ht="34.5" customHeight="1">
      <c r="A76" s="415" t="s">
        <v>507</v>
      </c>
      <c r="B76" s="491" t="s">
        <v>1102</v>
      </c>
      <c r="C76" s="375" t="s">
        <v>537</v>
      </c>
      <c r="D76" s="152">
        <f>D77+D80+D101+D119+D131+D151+D165+D196+D203</f>
        <v>213469.91</v>
      </c>
      <c r="E76" s="152">
        <f>E77+E80+E101+E119+E131+E151+E165+E196+E203</f>
        <v>151046.88</v>
      </c>
      <c r="F76" s="152">
        <f>F77+F80+F101+F119+F131+F151+F165+F196+F203</f>
        <v>246252.89</v>
      </c>
      <c r="G76" s="178">
        <f t="shared" si="4"/>
        <v>32782.98000000001</v>
      </c>
      <c r="H76" s="674">
        <f t="shared" si="3"/>
        <v>1.1535719015387227</v>
      </c>
      <c r="I76" s="79">
        <f>H76/E76</f>
        <v>7.63717795123423E-06</v>
      </c>
      <c r="S76" s="160"/>
    </row>
    <row r="77" spans="1:19" s="94" customFormat="1" ht="34.5" customHeight="1">
      <c r="A77" s="415" t="s">
        <v>1061</v>
      </c>
      <c r="B77" s="491"/>
      <c r="C77" s="375" t="s">
        <v>1063</v>
      </c>
      <c r="D77" s="152">
        <f aca="true" t="shared" si="5" ref="D77:F78">D78</f>
        <v>0</v>
      </c>
      <c r="E77" s="152">
        <f t="shared" si="5"/>
        <v>0</v>
      </c>
      <c r="F77" s="152">
        <f t="shared" si="5"/>
        <v>0</v>
      </c>
      <c r="G77" s="178">
        <f t="shared" si="4"/>
        <v>0</v>
      </c>
      <c r="H77" s="674" t="e">
        <f t="shared" si="3"/>
        <v>#DIV/0!</v>
      </c>
      <c r="I77" s="79"/>
      <c r="S77" s="160"/>
    </row>
    <row r="78" spans="1:19" s="90" customFormat="1" ht="34.5" customHeight="1">
      <c r="A78" s="415" t="s">
        <v>622</v>
      </c>
      <c r="B78" s="491"/>
      <c r="C78" s="375" t="s">
        <v>623</v>
      </c>
      <c r="D78" s="150">
        <f t="shared" si="5"/>
        <v>0</v>
      </c>
      <c r="E78" s="150">
        <f t="shared" si="5"/>
        <v>0</v>
      </c>
      <c r="F78" s="150">
        <f t="shared" si="5"/>
        <v>0</v>
      </c>
      <c r="G78" s="178">
        <f t="shared" si="4"/>
        <v>0</v>
      </c>
      <c r="H78" s="674" t="e">
        <f t="shared" si="3"/>
        <v>#DIV/0!</v>
      </c>
      <c r="I78" s="79" t="e">
        <f aca="true" t="shared" si="6" ref="I78:I114">H78/E78</f>
        <v>#DIV/0!</v>
      </c>
      <c r="S78" s="160"/>
    </row>
    <row r="79" spans="1:19" s="90" customFormat="1" ht="34.5" customHeight="1">
      <c r="A79" s="416" t="s">
        <v>624</v>
      </c>
      <c r="B79" s="491"/>
      <c r="C79" s="372" t="s">
        <v>625</v>
      </c>
      <c r="D79" s="151">
        <v>0</v>
      </c>
      <c r="E79" s="151">
        <v>0</v>
      </c>
      <c r="F79" s="151">
        <v>0</v>
      </c>
      <c r="G79" s="180">
        <f t="shared" si="4"/>
        <v>0</v>
      </c>
      <c r="H79" s="675" t="e">
        <f t="shared" si="3"/>
        <v>#DIV/0!</v>
      </c>
      <c r="I79" s="82" t="e">
        <f t="shared" si="6"/>
        <v>#DIV/0!</v>
      </c>
      <c r="S79" s="179"/>
    </row>
    <row r="80" spans="1:19" s="94" customFormat="1" ht="39.75" customHeight="1">
      <c r="A80" s="415" t="s">
        <v>554</v>
      </c>
      <c r="B80" s="491"/>
      <c r="C80" s="615" t="s">
        <v>1268</v>
      </c>
      <c r="D80" s="152">
        <f>D81+D86+D92+D98</f>
        <v>28000</v>
      </c>
      <c r="E80" s="471">
        <f>E81+E86+E92+E98</f>
        <v>16037</v>
      </c>
      <c r="F80" s="471">
        <f>F81+F86+F92+F98</f>
        <v>27550</v>
      </c>
      <c r="G80" s="178">
        <f t="shared" si="4"/>
        <v>-450</v>
      </c>
      <c r="H80" s="674">
        <f t="shared" si="3"/>
        <v>0.9839285714285714</v>
      </c>
      <c r="I80" s="79">
        <f t="shared" si="6"/>
        <v>6.135365538620511E-05</v>
      </c>
      <c r="S80" s="160"/>
    </row>
    <row r="81" spans="1:19" s="94" customFormat="1" ht="34.5" customHeight="1">
      <c r="A81" s="415" t="s">
        <v>511</v>
      </c>
      <c r="B81" s="491"/>
      <c r="C81" s="375" t="s">
        <v>555</v>
      </c>
      <c r="D81" s="152">
        <f>SUM(D82:D85)</f>
        <v>15500</v>
      </c>
      <c r="E81" s="152">
        <f>SUM(E82:E85)</f>
        <v>8261.39</v>
      </c>
      <c r="F81" s="152">
        <f>SUM(F82:F85)</f>
        <v>14700</v>
      </c>
      <c r="G81" s="178">
        <f t="shared" si="4"/>
        <v>-800</v>
      </c>
      <c r="H81" s="674">
        <f t="shared" si="3"/>
        <v>0.9483870967741935</v>
      </c>
      <c r="I81" s="79">
        <f t="shared" si="6"/>
        <v>0.00011479752157617466</v>
      </c>
      <c r="S81" s="160"/>
    </row>
    <row r="82" spans="1:19" s="646" customFormat="1" ht="34.5" customHeight="1">
      <c r="A82" s="442" t="s">
        <v>556</v>
      </c>
      <c r="B82" s="492"/>
      <c r="C82" s="376" t="s">
        <v>557</v>
      </c>
      <c r="D82" s="153">
        <v>8000</v>
      </c>
      <c r="E82" s="153">
        <v>4458.89</v>
      </c>
      <c r="F82" s="151">
        <v>5700</v>
      </c>
      <c r="G82" s="233">
        <f t="shared" si="4"/>
        <v>-2300</v>
      </c>
      <c r="H82" s="675">
        <f t="shared" si="3"/>
        <v>0.7125</v>
      </c>
      <c r="I82" s="645">
        <f t="shared" si="6"/>
        <v>0.00015979313237150948</v>
      </c>
      <c r="S82" s="153"/>
    </row>
    <row r="83" spans="1:19" s="94" customFormat="1" ht="34.5" customHeight="1">
      <c r="A83" s="416" t="s">
        <v>854</v>
      </c>
      <c r="B83" s="491"/>
      <c r="C83" s="372" t="s">
        <v>855</v>
      </c>
      <c r="D83" s="151">
        <v>0</v>
      </c>
      <c r="E83" s="151">
        <v>0</v>
      </c>
      <c r="F83" s="151">
        <v>0</v>
      </c>
      <c r="G83" s="180">
        <f t="shared" si="4"/>
        <v>0</v>
      </c>
      <c r="H83" s="675" t="e">
        <f t="shared" si="3"/>
        <v>#DIV/0!</v>
      </c>
      <c r="I83" s="82" t="e">
        <f t="shared" si="6"/>
        <v>#DIV/0!</v>
      </c>
      <c r="S83" s="179"/>
    </row>
    <row r="84" spans="1:19" s="122" customFormat="1" ht="34.5" customHeight="1">
      <c r="A84" s="442" t="s">
        <v>558</v>
      </c>
      <c r="B84" s="492"/>
      <c r="C84" s="376" t="s">
        <v>874</v>
      </c>
      <c r="D84" s="153">
        <v>6000</v>
      </c>
      <c r="E84" s="153">
        <v>3802.5</v>
      </c>
      <c r="F84" s="153">
        <v>6000</v>
      </c>
      <c r="G84" s="233">
        <f t="shared" si="4"/>
        <v>0</v>
      </c>
      <c r="H84" s="675">
        <f t="shared" si="3"/>
        <v>1</v>
      </c>
      <c r="I84" s="310">
        <f t="shared" si="6"/>
        <v>0.00026298487836949375</v>
      </c>
      <c r="S84" s="187"/>
    </row>
    <row r="85" spans="1:19" s="94" customFormat="1" ht="34.5" customHeight="1">
      <c r="A85" s="416" t="s">
        <v>559</v>
      </c>
      <c r="B85" s="491"/>
      <c r="C85" s="372" t="s">
        <v>560</v>
      </c>
      <c r="D85" s="151">
        <v>1500</v>
      </c>
      <c r="E85" s="151">
        <v>0</v>
      </c>
      <c r="F85" s="151">
        <v>3000</v>
      </c>
      <c r="G85" s="180">
        <f t="shared" si="4"/>
        <v>1500</v>
      </c>
      <c r="H85" s="675">
        <f t="shared" si="3"/>
        <v>2</v>
      </c>
      <c r="I85" s="82" t="e">
        <f t="shared" si="6"/>
        <v>#DIV/0!</v>
      </c>
      <c r="S85" s="179"/>
    </row>
    <row r="86" spans="1:19" s="94" customFormat="1" ht="34.5" customHeight="1">
      <c r="A86" s="415" t="s">
        <v>512</v>
      </c>
      <c r="B86" s="491"/>
      <c r="C86" s="375" t="s">
        <v>513</v>
      </c>
      <c r="D86" s="150">
        <f>SUM(D87:D91)</f>
        <v>3500</v>
      </c>
      <c r="E86" s="150">
        <f>SUM(E87:E91)</f>
        <v>1759.07</v>
      </c>
      <c r="F86" s="150">
        <f>SUM(F87:F91)</f>
        <v>3350</v>
      </c>
      <c r="G86" s="178">
        <f t="shared" si="4"/>
        <v>-150</v>
      </c>
      <c r="H86" s="674">
        <f t="shared" si="3"/>
        <v>0.9571428571428572</v>
      </c>
      <c r="I86" s="79">
        <f t="shared" si="6"/>
        <v>0.0005441186860914331</v>
      </c>
      <c r="S86" s="160"/>
    </row>
    <row r="87" spans="1:19" s="94" customFormat="1" ht="34.5" customHeight="1">
      <c r="A87" s="416" t="s">
        <v>561</v>
      </c>
      <c r="B87" s="491"/>
      <c r="C87" s="372" t="s">
        <v>562</v>
      </c>
      <c r="D87" s="151">
        <v>1000</v>
      </c>
      <c r="E87" s="151">
        <v>570.68</v>
      </c>
      <c r="F87" s="151">
        <v>1000</v>
      </c>
      <c r="G87" s="180">
        <f t="shared" si="4"/>
        <v>0</v>
      </c>
      <c r="H87" s="675">
        <f t="shared" si="3"/>
        <v>1</v>
      </c>
      <c r="I87" s="82">
        <f t="shared" si="6"/>
        <v>0.00175229550711432</v>
      </c>
      <c r="S87" s="179"/>
    </row>
    <row r="88" spans="1:19" s="94" customFormat="1" ht="34.5" customHeight="1">
      <c r="A88" s="416" t="s">
        <v>1034</v>
      </c>
      <c r="B88" s="491"/>
      <c r="C88" s="372" t="s">
        <v>1048</v>
      </c>
      <c r="D88" s="151">
        <v>1000</v>
      </c>
      <c r="E88" s="151">
        <v>561.59</v>
      </c>
      <c r="F88" s="151">
        <v>850</v>
      </c>
      <c r="G88" s="180">
        <f t="shared" si="4"/>
        <v>-150</v>
      </c>
      <c r="H88" s="675">
        <f t="shared" si="3"/>
        <v>0.85</v>
      </c>
      <c r="I88" s="82">
        <f t="shared" si="6"/>
        <v>0.0015135597143823784</v>
      </c>
      <c r="S88" s="179"/>
    </row>
    <row r="89" spans="1:19" s="94" customFormat="1" ht="34.5" customHeight="1">
      <c r="A89" s="416" t="s">
        <v>735</v>
      </c>
      <c r="B89" s="491"/>
      <c r="C89" s="372" t="s">
        <v>785</v>
      </c>
      <c r="D89" s="151">
        <v>1500</v>
      </c>
      <c r="E89" s="151">
        <v>626.8</v>
      </c>
      <c r="F89" s="151">
        <v>1500</v>
      </c>
      <c r="G89" s="180">
        <f t="shared" si="4"/>
        <v>0</v>
      </c>
      <c r="H89" s="675">
        <f t="shared" si="3"/>
        <v>1</v>
      </c>
      <c r="I89" s="82">
        <f t="shared" si="6"/>
        <v>0.001595405232929164</v>
      </c>
      <c r="S89" s="179"/>
    </row>
    <row r="90" spans="1:19" s="94" customFormat="1" ht="34.5" customHeight="1">
      <c r="A90" s="416" t="s">
        <v>563</v>
      </c>
      <c r="B90" s="491"/>
      <c r="C90" s="372" t="s">
        <v>564</v>
      </c>
      <c r="D90" s="151">
        <v>0</v>
      </c>
      <c r="E90" s="151">
        <v>0</v>
      </c>
      <c r="F90" s="151">
        <v>0</v>
      </c>
      <c r="G90" s="180">
        <f t="shared" si="4"/>
        <v>0</v>
      </c>
      <c r="H90" s="675" t="e">
        <f t="shared" si="3"/>
        <v>#DIV/0!</v>
      </c>
      <c r="I90" s="82" t="e">
        <f t="shared" si="6"/>
        <v>#DIV/0!</v>
      </c>
      <c r="S90" s="179"/>
    </row>
    <row r="91" spans="1:19" s="94" customFormat="1" ht="34.5" customHeight="1">
      <c r="A91" s="416" t="s">
        <v>565</v>
      </c>
      <c r="B91" s="491"/>
      <c r="C91" s="372" t="s">
        <v>566</v>
      </c>
      <c r="D91" s="151">
        <v>0</v>
      </c>
      <c r="E91" s="151">
        <v>0</v>
      </c>
      <c r="F91" s="151">
        <v>0</v>
      </c>
      <c r="G91" s="180">
        <f t="shared" si="4"/>
        <v>0</v>
      </c>
      <c r="H91" s="675" t="e">
        <f t="shared" si="3"/>
        <v>#DIV/0!</v>
      </c>
      <c r="I91" s="82" t="e">
        <f t="shared" si="6"/>
        <v>#DIV/0!</v>
      </c>
      <c r="S91" s="179"/>
    </row>
    <row r="92" spans="1:19" s="94" customFormat="1" ht="34.5" customHeight="1">
      <c r="A92" s="415" t="s">
        <v>567</v>
      </c>
      <c r="B92" s="491"/>
      <c r="C92" s="375" t="s">
        <v>568</v>
      </c>
      <c r="D92" s="152">
        <f>SUM(D93:D97)</f>
        <v>9000</v>
      </c>
      <c r="E92" s="152">
        <f>SUM(E93:E97)</f>
        <v>6016.54</v>
      </c>
      <c r="F92" s="152">
        <f>SUM(F93:F97)</f>
        <v>9500</v>
      </c>
      <c r="G92" s="178">
        <f t="shared" si="4"/>
        <v>500</v>
      </c>
      <c r="H92" s="674">
        <f t="shared" si="3"/>
        <v>1.0555555555555556</v>
      </c>
      <c r="I92" s="79">
        <f t="shared" si="6"/>
        <v>0.0001754422900131231</v>
      </c>
      <c r="S92" s="160"/>
    </row>
    <row r="93" spans="1:19" s="94" customFormat="1" ht="34.5" customHeight="1">
      <c r="A93" s="416" t="s">
        <v>569</v>
      </c>
      <c r="B93" s="491"/>
      <c r="C93" s="372" t="s">
        <v>570</v>
      </c>
      <c r="D93" s="151">
        <v>1500</v>
      </c>
      <c r="E93" s="151">
        <v>1513.85</v>
      </c>
      <c r="F93" s="151">
        <v>2000</v>
      </c>
      <c r="G93" s="180">
        <f t="shared" si="4"/>
        <v>500</v>
      </c>
      <c r="H93" s="675">
        <f t="shared" si="3"/>
        <v>1.3333333333333333</v>
      </c>
      <c r="I93" s="82">
        <f t="shared" si="6"/>
        <v>0.0008807565698935385</v>
      </c>
      <c r="S93" s="179"/>
    </row>
    <row r="94" spans="1:19" s="94" customFormat="1" ht="34.5" customHeight="1">
      <c r="A94" s="416" t="s">
        <v>571</v>
      </c>
      <c r="B94" s="491"/>
      <c r="C94" s="372" t="s">
        <v>572</v>
      </c>
      <c r="D94" s="151">
        <v>0</v>
      </c>
      <c r="E94" s="151">
        <v>0</v>
      </c>
      <c r="F94" s="151">
        <v>0</v>
      </c>
      <c r="G94" s="180">
        <f t="shared" si="4"/>
        <v>0</v>
      </c>
      <c r="H94" s="675" t="e">
        <f t="shared" si="3"/>
        <v>#DIV/0!</v>
      </c>
      <c r="I94" s="82" t="e">
        <f t="shared" si="6"/>
        <v>#DIV/0!</v>
      </c>
      <c r="S94" s="179"/>
    </row>
    <row r="95" spans="1:19" s="94" customFormat="1" ht="34.5" customHeight="1">
      <c r="A95" s="416" t="s">
        <v>1035</v>
      </c>
      <c r="B95" s="491"/>
      <c r="C95" s="372" t="s">
        <v>1036</v>
      </c>
      <c r="D95" s="151">
        <v>2500</v>
      </c>
      <c r="E95" s="151">
        <v>2051.71</v>
      </c>
      <c r="F95" s="151">
        <v>3000</v>
      </c>
      <c r="G95" s="180">
        <f t="shared" si="4"/>
        <v>500</v>
      </c>
      <c r="H95" s="675">
        <f t="shared" si="3"/>
        <v>1.2</v>
      </c>
      <c r="I95" s="82">
        <f t="shared" si="6"/>
        <v>0.0005848779798314576</v>
      </c>
      <c r="S95" s="179"/>
    </row>
    <row r="96" spans="1:19" s="94" customFormat="1" ht="34.5" customHeight="1">
      <c r="A96" s="416" t="s">
        <v>786</v>
      </c>
      <c r="B96" s="491"/>
      <c r="C96" s="372" t="s">
        <v>787</v>
      </c>
      <c r="D96" s="151">
        <v>5000</v>
      </c>
      <c r="E96" s="151">
        <v>2450.98</v>
      </c>
      <c r="F96" s="151">
        <v>4500</v>
      </c>
      <c r="G96" s="180">
        <f t="shared" si="4"/>
        <v>-500</v>
      </c>
      <c r="H96" s="675">
        <f t="shared" si="3"/>
        <v>0.9</v>
      </c>
      <c r="I96" s="82">
        <f t="shared" si="6"/>
        <v>0.0003672000587520094</v>
      </c>
      <c r="S96" s="179"/>
    </row>
    <row r="97" spans="1:19" s="94" customFormat="1" ht="34.5" customHeight="1">
      <c r="A97" s="416" t="s">
        <v>788</v>
      </c>
      <c r="B97" s="491"/>
      <c r="C97" s="372" t="s">
        <v>789</v>
      </c>
      <c r="D97" s="151">
        <v>0</v>
      </c>
      <c r="E97" s="151">
        <v>0</v>
      </c>
      <c r="F97" s="151">
        <v>0</v>
      </c>
      <c r="G97" s="180">
        <f t="shared" si="4"/>
        <v>0</v>
      </c>
      <c r="H97" s="675" t="e">
        <f t="shared" si="3"/>
        <v>#DIV/0!</v>
      </c>
      <c r="I97" s="82" t="e">
        <f t="shared" si="6"/>
        <v>#DIV/0!</v>
      </c>
      <c r="S97" s="179"/>
    </row>
    <row r="98" spans="1:19" s="90" customFormat="1" ht="34.5" customHeight="1">
      <c r="A98" s="415" t="s">
        <v>617</v>
      </c>
      <c r="B98" s="491"/>
      <c r="C98" s="284" t="s">
        <v>618</v>
      </c>
      <c r="D98" s="152">
        <f>SUM(D99:D100)</f>
        <v>0</v>
      </c>
      <c r="E98" s="152">
        <f>SUM(E99:E100)</f>
        <v>0</v>
      </c>
      <c r="F98" s="152">
        <f>SUM(F99:F100)</f>
        <v>0</v>
      </c>
      <c r="G98" s="180">
        <f t="shared" si="4"/>
        <v>0</v>
      </c>
      <c r="H98" s="675" t="e">
        <f t="shared" si="3"/>
        <v>#DIV/0!</v>
      </c>
      <c r="I98" s="79" t="e">
        <f t="shared" si="6"/>
        <v>#DIV/0!</v>
      </c>
      <c r="S98" s="160"/>
    </row>
    <row r="99" spans="1:19" s="90" customFormat="1" ht="34.5" customHeight="1">
      <c r="A99" s="416" t="s">
        <v>619</v>
      </c>
      <c r="B99" s="491"/>
      <c r="C99" s="372" t="s">
        <v>620</v>
      </c>
      <c r="D99" s="151">
        <v>0</v>
      </c>
      <c r="E99" s="151">
        <v>0</v>
      </c>
      <c r="F99" s="151">
        <v>0</v>
      </c>
      <c r="G99" s="180">
        <f t="shared" si="4"/>
        <v>0</v>
      </c>
      <c r="H99" s="675" t="e">
        <f t="shared" si="3"/>
        <v>#DIV/0!</v>
      </c>
      <c r="I99" s="82" t="e">
        <f t="shared" si="6"/>
        <v>#DIV/0!</v>
      </c>
      <c r="S99" s="179"/>
    </row>
    <row r="100" spans="1:19" s="90" customFormat="1" ht="34.5" customHeight="1">
      <c r="A100" s="416" t="s">
        <v>621</v>
      </c>
      <c r="B100" s="491"/>
      <c r="C100" s="372" t="s">
        <v>1184</v>
      </c>
      <c r="D100" s="151">
        <v>0</v>
      </c>
      <c r="E100" s="151">
        <v>0</v>
      </c>
      <c r="F100" s="151">
        <v>0</v>
      </c>
      <c r="G100" s="180">
        <f t="shared" si="4"/>
        <v>0</v>
      </c>
      <c r="H100" s="675" t="e">
        <f t="shared" si="3"/>
        <v>#DIV/0!</v>
      </c>
      <c r="I100" s="82" t="e">
        <f t="shared" si="6"/>
        <v>#DIV/0!</v>
      </c>
      <c r="S100" s="179"/>
    </row>
    <row r="101" spans="1:19" s="94" customFormat="1" ht="34.5" customHeight="1">
      <c r="A101" s="415" t="s">
        <v>514</v>
      </c>
      <c r="B101" s="491"/>
      <c r="C101" s="375" t="s">
        <v>515</v>
      </c>
      <c r="D101" s="150">
        <f>D102+D108+D112+D117</f>
        <v>4950</v>
      </c>
      <c r="E101" s="150">
        <f>E102+E108+E112+E117</f>
        <v>3038.89</v>
      </c>
      <c r="F101" s="150">
        <f>F102+F108+F112+F117</f>
        <v>6050</v>
      </c>
      <c r="G101" s="178">
        <f t="shared" si="4"/>
        <v>1100</v>
      </c>
      <c r="H101" s="674">
        <f t="shared" si="3"/>
        <v>1.2222222222222223</v>
      </c>
      <c r="I101" s="79">
        <f t="shared" si="6"/>
        <v>0.00040219363722353307</v>
      </c>
      <c r="S101" s="160"/>
    </row>
    <row r="102" spans="1:19" s="94" customFormat="1" ht="34.5" customHeight="1">
      <c r="A102" s="415" t="s">
        <v>573</v>
      </c>
      <c r="B102" s="491"/>
      <c r="C102" s="375" t="s">
        <v>574</v>
      </c>
      <c r="D102" s="150">
        <f>SUM(D103:D107)</f>
        <v>3100</v>
      </c>
      <c r="E102" s="150">
        <f>SUM(E103:E107)</f>
        <v>2558.89</v>
      </c>
      <c r="F102" s="150">
        <f>SUM(F103:F107)</f>
        <v>4100</v>
      </c>
      <c r="G102" s="178">
        <f t="shared" si="4"/>
        <v>1000</v>
      </c>
      <c r="H102" s="674">
        <f t="shared" si="3"/>
        <v>1.3225806451612903</v>
      </c>
      <c r="I102" s="79">
        <f t="shared" si="6"/>
        <v>0.0005168571705549244</v>
      </c>
      <c r="S102" s="160"/>
    </row>
    <row r="103" spans="1:19" s="94" customFormat="1" ht="34.5" customHeight="1">
      <c r="A103" s="416" t="s">
        <v>577</v>
      </c>
      <c r="B103" s="491"/>
      <c r="C103" s="372" t="s">
        <v>578</v>
      </c>
      <c r="D103" s="151">
        <v>1200</v>
      </c>
      <c r="E103" s="151">
        <v>954.2</v>
      </c>
      <c r="F103" s="151">
        <v>1200</v>
      </c>
      <c r="G103" s="180">
        <f t="shared" si="4"/>
        <v>0</v>
      </c>
      <c r="H103" s="675">
        <f t="shared" si="3"/>
        <v>1</v>
      </c>
      <c r="I103" s="82">
        <f t="shared" si="6"/>
        <v>0.0010479983232026828</v>
      </c>
      <c r="S103" s="179"/>
    </row>
    <row r="104" spans="1:19" s="94" customFormat="1" ht="34.5" customHeight="1">
      <c r="A104" s="416" t="s">
        <v>575</v>
      </c>
      <c r="B104" s="491"/>
      <c r="C104" s="372" t="s">
        <v>576</v>
      </c>
      <c r="D104" s="151">
        <v>1000</v>
      </c>
      <c r="E104" s="151">
        <v>806.48</v>
      </c>
      <c r="F104" s="151">
        <v>1000</v>
      </c>
      <c r="G104" s="180">
        <f t="shared" si="4"/>
        <v>0</v>
      </c>
      <c r="H104" s="675">
        <f t="shared" si="3"/>
        <v>1</v>
      </c>
      <c r="I104" s="82">
        <f t="shared" si="6"/>
        <v>0.0012399563535363555</v>
      </c>
      <c r="S104" s="179"/>
    </row>
    <row r="105" spans="1:19" s="94" customFormat="1" ht="34.5" customHeight="1">
      <c r="A105" s="416" t="s">
        <v>790</v>
      </c>
      <c r="B105" s="491"/>
      <c r="C105" s="372" t="s">
        <v>791</v>
      </c>
      <c r="D105" s="151">
        <v>300</v>
      </c>
      <c r="E105" s="151">
        <v>631.31</v>
      </c>
      <c r="F105" s="151">
        <v>900</v>
      </c>
      <c r="G105" s="180">
        <f t="shared" si="4"/>
        <v>600</v>
      </c>
      <c r="H105" s="675">
        <f t="shared" si="3"/>
        <v>3</v>
      </c>
      <c r="I105" s="82">
        <f t="shared" si="6"/>
        <v>0.004752023570036908</v>
      </c>
      <c r="S105" s="179"/>
    </row>
    <row r="106" spans="1:19" s="90" customFormat="1" ht="34.5" customHeight="1">
      <c r="A106" s="416" t="s">
        <v>579</v>
      </c>
      <c r="B106" s="491"/>
      <c r="C106" s="372" t="s">
        <v>580</v>
      </c>
      <c r="D106" s="151">
        <v>100</v>
      </c>
      <c r="E106" s="151">
        <v>166.9</v>
      </c>
      <c r="F106" s="151">
        <v>500</v>
      </c>
      <c r="G106" s="180">
        <f t="shared" si="4"/>
        <v>400</v>
      </c>
      <c r="H106" s="675">
        <f t="shared" si="3"/>
        <v>5</v>
      </c>
      <c r="I106" s="82">
        <f t="shared" si="6"/>
        <v>0.029958058717795086</v>
      </c>
      <c r="S106" s="179"/>
    </row>
    <row r="107" spans="1:19" s="90" customFormat="1" ht="34.5" customHeight="1">
      <c r="A107" s="416" t="s">
        <v>584</v>
      </c>
      <c r="B107" s="491"/>
      <c r="C107" s="372" t="s">
        <v>585</v>
      </c>
      <c r="D107" s="151">
        <v>500</v>
      </c>
      <c r="E107" s="151">
        <v>0</v>
      </c>
      <c r="F107" s="151">
        <v>500</v>
      </c>
      <c r="G107" s="180">
        <f t="shared" si="4"/>
        <v>0</v>
      </c>
      <c r="H107" s="675">
        <f t="shared" si="3"/>
        <v>1</v>
      </c>
      <c r="I107" s="82" t="e">
        <f t="shared" si="6"/>
        <v>#DIV/0!</v>
      </c>
      <c r="S107" s="179"/>
    </row>
    <row r="108" spans="1:19" s="90" customFormat="1" ht="34.5" customHeight="1">
      <c r="A108" s="415" t="s">
        <v>586</v>
      </c>
      <c r="B108" s="491"/>
      <c r="C108" s="375" t="s">
        <v>587</v>
      </c>
      <c r="D108" s="152">
        <f>SUM(D109:D111)</f>
        <v>350</v>
      </c>
      <c r="E108" s="152">
        <f>SUM(E109:E111)</f>
        <v>0</v>
      </c>
      <c r="F108" s="152">
        <f>SUM(F109:F111)</f>
        <v>350</v>
      </c>
      <c r="G108" s="178">
        <f t="shared" si="4"/>
        <v>0</v>
      </c>
      <c r="H108" s="674">
        <f t="shared" si="3"/>
        <v>1</v>
      </c>
      <c r="I108" s="79" t="e">
        <f t="shared" si="6"/>
        <v>#DIV/0!</v>
      </c>
      <c r="S108" s="160"/>
    </row>
    <row r="109" spans="1:19" s="90" customFormat="1" ht="34.5" customHeight="1">
      <c r="A109" s="416" t="s">
        <v>792</v>
      </c>
      <c r="B109" s="491"/>
      <c r="C109" s="372" t="s">
        <v>793</v>
      </c>
      <c r="D109" s="151">
        <v>100</v>
      </c>
      <c r="E109" s="151">
        <v>0</v>
      </c>
      <c r="F109" s="151">
        <v>100</v>
      </c>
      <c r="G109" s="180">
        <f t="shared" si="4"/>
        <v>0</v>
      </c>
      <c r="H109" s="675">
        <f t="shared" si="3"/>
        <v>1</v>
      </c>
      <c r="I109" s="82" t="e">
        <f t="shared" si="6"/>
        <v>#DIV/0!</v>
      </c>
      <c r="S109" s="179"/>
    </row>
    <row r="110" spans="1:19" s="90" customFormat="1" ht="34.5" customHeight="1">
      <c r="A110" s="416" t="s">
        <v>592</v>
      </c>
      <c r="B110" s="491"/>
      <c r="C110" s="372" t="s">
        <v>593</v>
      </c>
      <c r="D110" s="151">
        <v>100</v>
      </c>
      <c r="E110" s="151">
        <v>0</v>
      </c>
      <c r="F110" s="151">
        <v>100</v>
      </c>
      <c r="G110" s="180">
        <f t="shared" si="4"/>
        <v>0</v>
      </c>
      <c r="H110" s="675">
        <f t="shared" si="3"/>
        <v>1</v>
      </c>
      <c r="I110" s="82" t="e">
        <f t="shared" si="6"/>
        <v>#DIV/0!</v>
      </c>
      <c r="S110" s="179"/>
    </row>
    <row r="111" spans="1:19" s="90" customFormat="1" ht="34.5" customHeight="1">
      <c r="A111" s="416" t="s">
        <v>794</v>
      </c>
      <c r="B111" s="491"/>
      <c r="C111" s="372" t="s">
        <v>795</v>
      </c>
      <c r="D111" s="151">
        <v>150</v>
      </c>
      <c r="E111" s="151">
        <v>0</v>
      </c>
      <c r="F111" s="151">
        <v>150</v>
      </c>
      <c r="G111" s="180">
        <f t="shared" si="4"/>
        <v>0</v>
      </c>
      <c r="H111" s="675">
        <f t="shared" si="3"/>
        <v>1</v>
      </c>
      <c r="I111" s="82" t="e">
        <f t="shared" si="6"/>
        <v>#DIV/0!</v>
      </c>
      <c r="S111" s="179"/>
    </row>
    <row r="112" spans="1:19" s="90" customFormat="1" ht="34.5" customHeight="1">
      <c r="A112" s="415" t="s">
        <v>581</v>
      </c>
      <c r="B112" s="491"/>
      <c r="C112" s="375" t="s">
        <v>588</v>
      </c>
      <c r="D112" s="150">
        <f>SUM(D113:D116)</f>
        <v>1500</v>
      </c>
      <c r="E112" s="150">
        <f>SUM(E113:E116)</f>
        <v>480</v>
      </c>
      <c r="F112" s="150">
        <f>SUM(F113:F116)</f>
        <v>1600</v>
      </c>
      <c r="G112" s="178">
        <f t="shared" si="4"/>
        <v>100</v>
      </c>
      <c r="H112" s="674">
        <f t="shared" si="3"/>
        <v>1.0666666666666667</v>
      </c>
      <c r="I112" s="79">
        <f t="shared" si="6"/>
        <v>0.0022222222222222222</v>
      </c>
      <c r="S112" s="160"/>
    </row>
    <row r="113" spans="1:19" s="90" customFormat="1" ht="34.5" customHeight="1">
      <c r="A113" s="416" t="s">
        <v>796</v>
      </c>
      <c r="B113" s="491"/>
      <c r="C113" s="372" t="s">
        <v>797</v>
      </c>
      <c r="D113" s="151">
        <v>0</v>
      </c>
      <c r="E113" s="151">
        <v>0</v>
      </c>
      <c r="F113" s="151">
        <v>0</v>
      </c>
      <c r="G113" s="180">
        <f t="shared" si="4"/>
        <v>0</v>
      </c>
      <c r="H113" s="675" t="e">
        <f t="shared" si="3"/>
        <v>#DIV/0!</v>
      </c>
      <c r="I113" s="82" t="e">
        <f t="shared" si="6"/>
        <v>#DIV/0!</v>
      </c>
      <c r="S113" s="179"/>
    </row>
    <row r="114" spans="1:19" s="90" customFormat="1" ht="34.5" customHeight="1">
      <c r="A114" s="416" t="s">
        <v>798</v>
      </c>
      <c r="B114" s="491"/>
      <c r="C114" s="372" t="s">
        <v>799</v>
      </c>
      <c r="D114" s="155">
        <v>500</v>
      </c>
      <c r="E114" s="155">
        <v>0</v>
      </c>
      <c r="F114" s="155">
        <v>500</v>
      </c>
      <c r="G114" s="180">
        <f t="shared" si="4"/>
        <v>0</v>
      </c>
      <c r="H114" s="675">
        <f t="shared" si="3"/>
        <v>1</v>
      </c>
      <c r="I114" s="82" t="e">
        <f t="shared" si="6"/>
        <v>#DIV/0!</v>
      </c>
      <c r="S114" s="179"/>
    </row>
    <row r="115" spans="1:19" s="90" customFormat="1" ht="34.5" customHeight="1">
      <c r="A115" s="416" t="s">
        <v>582</v>
      </c>
      <c r="B115" s="491"/>
      <c r="C115" s="372" t="s">
        <v>583</v>
      </c>
      <c r="D115" s="151">
        <v>500</v>
      </c>
      <c r="E115" s="151">
        <v>0</v>
      </c>
      <c r="F115" s="151">
        <v>500</v>
      </c>
      <c r="G115" s="180">
        <f t="shared" si="4"/>
        <v>0</v>
      </c>
      <c r="H115" s="675">
        <f t="shared" si="3"/>
        <v>1</v>
      </c>
      <c r="I115" s="82" t="e">
        <f aca="true" t="shared" si="7" ref="I115:I175">H115/E115</f>
        <v>#DIV/0!</v>
      </c>
      <c r="S115" s="179"/>
    </row>
    <row r="116" spans="1:19" s="648" customFormat="1" ht="34.5" customHeight="1">
      <c r="A116" s="416" t="s">
        <v>800</v>
      </c>
      <c r="B116" s="491"/>
      <c r="C116" s="372" t="s">
        <v>801</v>
      </c>
      <c r="D116" s="151">
        <v>500</v>
      </c>
      <c r="E116" s="151">
        <v>480</v>
      </c>
      <c r="F116" s="151">
        <v>600</v>
      </c>
      <c r="G116" s="644">
        <f t="shared" si="4"/>
        <v>100</v>
      </c>
      <c r="H116" s="675">
        <f t="shared" si="3"/>
        <v>1.2</v>
      </c>
      <c r="I116" s="655">
        <f t="shared" si="7"/>
        <v>0.0025</v>
      </c>
      <c r="S116" s="151"/>
    </row>
    <row r="117" spans="1:19" s="90" customFormat="1" ht="34.5" customHeight="1">
      <c r="A117" s="415" t="s">
        <v>589</v>
      </c>
      <c r="B117" s="491"/>
      <c r="C117" s="375" t="s">
        <v>590</v>
      </c>
      <c r="D117" s="150">
        <f>D118</f>
        <v>0</v>
      </c>
      <c r="E117" s="150">
        <f>E118</f>
        <v>0</v>
      </c>
      <c r="F117" s="150">
        <f>F118</f>
        <v>0</v>
      </c>
      <c r="G117" s="178">
        <f t="shared" si="4"/>
        <v>0</v>
      </c>
      <c r="H117" s="674" t="e">
        <f t="shared" si="3"/>
        <v>#DIV/0!</v>
      </c>
      <c r="I117" s="79" t="e">
        <f t="shared" si="7"/>
        <v>#DIV/0!</v>
      </c>
      <c r="S117" s="160"/>
    </row>
    <row r="118" spans="1:19" s="90" customFormat="1" ht="34.5" customHeight="1">
      <c r="A118" s="416" t="s">
        <v>591</v>
      </c>
      <c r="B118" s="491"/>
      <c r="C118" s="372" t="s">
        <v>590</v>
      </c>
      <c r="D118" s="151">
        <v>0</v>
      </c>
      <c r="E118" s="151">
        <v>0</v>
      </c>
      <c r="F118" s="151">
        <v>0</v>
      </c>
      <c r="G118" s="180">
        <f t="shared" si="4"/>
        <v>0</v>
      </c>
      <c r="H118" s="675" t="e">
        <f t="shared" si="3"/>
        <v>#DIV/0!</v>
      </c>
      <c r="I118" s="82" t="e">
        <f t="shared" si="7"/>
        <v>#DIV/0!</v>
      </c>
      <c r="S118" s="160"/>
    </row>
    <row r="119" spans="1:19" s="90" customFormat="1" ht="34.5" customHeight="1">
      <c r="A119" s="415" t="s">
        <v>594</v>
      </c>
      <c r="B119" s="491"/>
      <c r="C119" s="375" t="s">
        <v>595</v>
      </c>
      <c r="D119" s="152">
        <f>D120+D122+D124+D129</f>
        <v>0</v>
      </c>
      <c r="E119" s="152">
        <f>E120+E122+E124+E129</f>
        <v>129</v>
      </c>
      <c r="F119" s="152">
        <f>F120+F122+F124+F129</f>
        <v>129</v>
      </c>
      <c r="G119" s="178">
        <f t="shared" si="4"/>
        <v>129</v>
      </c>
      <c r="H119" s="674" t="e">
        <f t="shared" si="3"/>
        <v>#DIV/0!</v>
      </c>
      <c r="I119" s="79" t="e">
        <f t="shared" si="7"/>
        <v>#DIV/0!</v>
      </c>
      <c r="S119" s="160"/>
    </row>
    <row r="120" spans="1:19" s="90" customFormat="1" ht="34.5" customHeight="1">
      <c r="A120" s="415" t="s">
        <v>1013</v>
      </c>
      <c r="B120" s="491"/>
      <c r="C120" s="375" t="s">
        <v>1014</v>
      </c>
      <c r="D120" s="152">
        <f>D121</f>
        <v>0</v>
      </c>
      <c r="E120" s="152">
        <f>E121</f>
        <v>0</v>
      </c>
      <c r="F120" s="152">
        <f>F121</f>
        <v>0</v>
      </c>
      <c r="G120" s="178">
        <f t="shared" si="4"/>
        <v>0</v>
      </c>
      <c r="H120" s="674" t="e">
        <f t="shared" si="3"/>
        <v>#DIV/0!</v>
      </c>
      <c r="I120" s="79" t="e">
        <f t="shared" si="7"/>
        <v>#DIV/0!</v>
      </c>
      <c r="S120" s="160"/>
    </row>
    <row r="121" spans="1:19" s="90" customFormat="1" ht="34.5" customHeight="1">
      <c r="A121" s="444">
        <v>412414</v>
      </c>
      <c r="B121" s="491"/>
      <c r="C121" s="378" t="s">
        <v>802</v>
      </c>
      <c r="D121" s="151">
        <v>0</v>
      </c>
      <c r="E121" s="151">
        <v>0</v>
      </c>
      <c r="F121" s="151">
        <v>0</v>
      </c>
      <c r="G121" s="180">
        <f t="shared" si="4"/>
        <v>0</v>
      </c>
      <c r="H121" s="675" t="e">
        <f t="shared" si="3"/>
        <v>#DIV/0!</v>
      </c>
      <c r="I121" s="82" t="e">
        <f t="shared" si="7"/>
        <v>#DIV/0!</v>
      </c>
      <c r="S121" s="179"/>
    </row>
    <row r="122" spans="1:19" s="90" customFormat="1" ht="34.5" customHeight="1">
      <c r="A122" s="445">
        <v>41243</v>
      </c>
      <c r="B122" s="491"/>
      <c r="C122" s="379" t="s">
        <v>1015</v>
      </c>
      <c r="D122" s="156">
        <f>D123</f>
        <v>0</v>
      </c>
      <c r="E122" s="156">
        <f>E123</f>
        <v>0</v>
      </c>
      <c r="F122" s="156">
        <f>F123</f>
        <v>0</v>
      </c>
      <c r="G122" s="178">
        <f t="shared" si="4"/>
        <v>0</v>
      </c>
      <c r="H122" s="674" t="e">
        <f t="shared" si="3"/>
        <v>#DIV/0!</v>
      </c>
      <c r="I122" s="79" t="e">
        <f t="shared" si="7"/>
        <v>#DIV/0!</v>
      </c>
      <c r="S122" s="160"/>
    </row>
    <row r="123" spans="1:19" s="90" customFormat="1" ht="34.5" customHeight="1">
      <c r="A123" s="444">
        <v>412434</v>
      </c>
      <c r="B123" s="491"/>
      <c r="C123" s="378" t="s">
        <v>856</v>
      </c>
      <c r="D123" s="151">
        <v>0</v>
      </c>
      <c r="E123" s="151">
        <v>0</v>
      </c>
      <c r="F123" s="151">
        <v>0</v>
      </c>
      <c r="G123" s="180">
        <f t="shared" si="4"/>
        <v>0</v>
      </c>
      <c r="H123" s="675" t="e">
        <f t="shared" si="3"/>
        <v>#DIV/0!</v>
      </c>
      <c r="I123" s="82" t="e">
        <f t="shared" si="7"/>
        <v>#DIV/0!</v>
      </c>
      <c r="S123" s="179"/>
    </row>
    <row r="124" spans="1:19" s="90" customFormat="1" ht="34.5" customHeight="1">
      <c r="A124" s="445">
        <v>41244</v>
      </c>
      <c r="B124" s="491"/>
      <c r="C124" s="379" t="s">
        <v>1016</v>
      </c>
      <c r="D124" s="156">
        <f>SUM(D125:D128)</f>
        <v>0</v>
      </c>
      <c r="E124" s="156">
        <f>SUM(E125:E128)</f>
        <v>129</v>
      </c>
      <c r="F124" s="156">
        <f>SUM(F125:F128)</f>
        <v>129</v>
      </c>
      <c r="G124" s="178">
        <f t="shared" si="4"/>
        <v>129</v>
      </c>
      <c r="H124" s="674" t="e">
        <f t="shared" si="3"/>
        <v>#DIV/0!</v>
      </c>
      <c r="I124" s="79" t="e">
        <f t="shared" si="7"/>
        <v>#DIV/0!</v>
      </c>
      <c r="S124" s="160"/>
    </row>
    <row r="125" spans="1:19" s="648" customFormat="1" ht="34.5" customHeight="1">
      <c r="A125" s="444">
        <v>412441</v>
      </c>
      <c r="B125" s="491"/>
      <c r="C125" s="656" t="s">
        <v>803</v>
      </c>
      <c r="D125" s="151">
        <v>0</v>
      </c>
      <c r="E125" s="151">
        <v>0</v>
      </c>
      <c r="F125" s="151">
        <v>0</v>
      </c>
      <c r="G125" s="644">
        <f t="shared" si="4"/>
        <v>0</v>
      </c>
      <c r="H125" s="675" t="e">
        <f t="shared" si="3"/>
        <v>#DIV/0!</v>
      </c>
      <c r="I125" s="655" t="e">
        <f t="shared" si="7"/>
        <v>#DIV/0!</v>
      </c>
      <c r="S125" s="151"/>
    </row>
    <row r="126" spans="1:19" s="90" customFormat="1" ht="34.5" customHeight="1">
      <c r="A126" s="444">
        <v>412443</v>
      </c>
      <c r="B126" s="491"/>
      <c r="C126" s="378" t="s">
        <v>804</v>
      </c>
      <c r="D126" s="151">
        <v>0</v>
      </c>
      <c r="E126" s="151">
        <v>0</v>
      </c>
      <c r="F126" s="151">
        <v>0</v>
      </c>
      <c r="G126" s="180">
        <f t="shared" si="4"/>
        <v>0</v>
      </c>
      <c r="H126" s="675" t="e">
        <f t="shared" si="3"/>
        <v>#DIV/0!</v>
      </c>
      <c r="I126" s="82" t="e">
        <f t="shared" si="7"/>
        <v>#DIV/0!</v>
      </c>
      <c r="S126" s="179"/>
    </row>
    <row r="127" spans="1:19" s="90" customFormat="1" ht="34.5" customHeight="1">
      <c r="A127" s="444">
        <v>412445</v>
      </c>
      <c r="B127" s="491"/>
      <c r="C127" s="378" t="s">
        <v>355</v>
      </c>
      <c r="D127" s="151">
        <v>0</v>
      </c>
      <c r="E127" s="151">
        <v>129</v>
      </c>
      <c r="F127" s="151">
        <v>129</v>
      </c>
      <c r="G127" s="180"/>
      <c r="H127" s="675" t="e">
        <f t="shared" si="3"/>
        <v>#DIV/0!</v>
      </c>
      <c r="I127" s="82"/>
      <c r="S127" s="179"/>
    </row>
    <row r="128" spans="1:19" s="90" customFormat="1" ht="34.5" customHeight="1">
      <c r="A128" s="444">
        <v>412449</v>
      </c>
      <c r="B128" s="491"/>
      <c r="C128" s="378" t="s">
        <v>805</v>
      </c>
      <c r="D128" s="151">
        <v>0</v>
      </c>
      <c r="E128" s="151">
        <v>0</v>
      </c>
      <c r="F128" s="151">
        <v>0</v>
      </c>
      <c r="G128" s="180">
        <f t="shared" si="4"/>
        <v>0</v>
      </c>
      <c r="H128" s="675" t="e">
        <f t="shared" si="3"/>
        <v>#DIV/0!</v>
      </c>
      <c r="I128" s="82" t="e">
        <f t="shared" si="7"/>
        <v>#DIV/0!</v>
      </c>
      <c r="S128" s="179"/>
    </row>
    <row r="129" spans="1:19" s="90" customFormat="1" ht="34.5" customHeight="1">
      <c r="A129" s="415" t="s">
        <v>596</v>
      </c>
      <c r="B129" s="491"/>
      <c r="C129" s="375" t="s">
        <v>597</v>
      </c>
      <c r="D129" s="152">
        <f>SUM(D130:D130)</f>
        <v>0</v>
      </c>
      <c r="E129" s="152">
        <f>SUM(E130:E130)</f>
        <v>0</v>
      </c>
      <c r="F129" s="152">
        <f>SUM(F130:F130)</f>
        <v>0</v>
      </c>
      <c r="G129" s="178">
        <f t="shared" si="4"/>
        <v>0</v>
      </c>
      <c r="H129" s="674" t="e">
        <f t="shared" si="3"/>
        <v>#DIV/0!</v>
      </c>
      <c r="I129" s="79" t="e">
        <f t="shared" si="7"/>
        <v>#DIV/0!</v>
      </c>
      <c r="S129" s="160"/>
    </row>
    <row r="130" spans="1:19" s="90" customFormat="1" ht="34.5" customHeight="1">
      <c r="A130" s="416" t="s">
        <v>598</v>
      </c>
      <c r="B130" s="491"/>
      <c r="C130" s="372" t="s">
        <v>597</v>
      </c>
      <c r="D130" s="151">
        <v>0</v>
      </c>
      <c r="E130" s="151">
        <v>0</v>
      </c>
      <c r="F130" s="151">
        <v>0</v>
      </c>
      <c r="G130" s="180">
        <f t="shared" si="4"/>
        <v>0</v>
      </c>
      <c r="H130" s="675" t="e">
        <f t="shared" si="3"/>
        <v>#DIV/0!</v>
      </c>
      <c r="I130" s="82" t="e">
        <f t="shared" si="7"/>
        <v>#DIV/0!</v>
      </c>
      <c r="S130" s="179"/>
    </row>
    <row r="131" spans="1:19" s="94" customFormat="1" ht="34.5" customHeight="1">
      <c r="A131" s="441" t="s">
        <v>518</v>
      </c>
      <c r="B131" s="491"/>
      <c r="C131" s="374" t="s">
        <v>628</v>
      </c>
      <c r="D131" s="150">
        <f>D132+D138+D142+D149</f>
        <v>32000</v>
      </c>
      <c r="E131" s="150">
        <f>E132+E138+E142+E149</f>
        <v>16507.739999999998</v>
      </c>
      <c r="F131" s="150">
        <f>F132+F138+F142+F149</f>
        <v>47800</v>
      </c>
      <c r="G131" s="178">
        <f t="shared" si="4"/>
        <v>15800</v>
      </c>
      <c r="H131" s="674">
        <f t="shared" si="3"/>
        <v>1.49375</v>
      </c>
      <c r="I131" s="79">
        <f t="shared" si="7"/>
        <v>9.048785599967047E-05</v>
      </c>
      <c r="S131" s="160"/>
    </row>
    <row r="132" spans="1:19" s="94" customFormat="1" ht="34.5" customHeight="1">
      <c r="A132" s="441" t="s">
        <v>626</v>
      </c>
      <c r="B132" s="491"/>
      <c r="C132" s="374" t="s">
        <v>627</v>
      </c>
      <c r="D132" s="150">
        <f>SUM(D134:D137)</f>
        <v>8000</v>
      </c>
      <c r="E132" s="150">
        <f>SUM(E134:E137)</f>
        <v>4709.25</v>
      </c>
      <c r="F132" s="150">
        <f>SUM(F134:F137)</f>
        <v>9000</v>
      </c>
      <c r="G132" s="178">
        <f t="shared" si="4"/>
        <v>1000</v>
      </c>
      <c r="H132" s="674">
        <f t="shared" si="3"/>
        <v>1.125</v>
      </c>
      <c r="I132" s="79">
        <f t="shared" si="7"/>
        <v>0.00023889154323936931</v>
      </c>
      <c r="S132" s="160"/>
    </row>
    <row r="133" spans="1:19" s="94" customFormat="1" ht="34.5" customHeight="1">
      <c r="A133" s="446" t="s">
        <v>1017</v>
      </c>
      <c r="B133" s="491"/>
      <c r="C133" s="380" t="s">
        <v>1018</v>
      </c>
      <c r="D133" s="151">
        <v>0</v>
      </c>
      <c r="E133" s="151">
        <v>0</v>
      </c>
      <c r="F133" s="151">
        <v>0</v>
      </c>
      <c r="G133" s="180">
        <f t="shared" si="4"/>
        <v>0</v>
      </c>
      <c r="H133" s="675" t="e">
        <f t="shared" si="3"/>
        <v>#DIV/0!</v>
      </c>
      <c r="I133" s="82" t="e">
        <f t="shared" si="7"/>
        <v>#DIV/0!</v>
      </c>
      <c r="S133" s="179"/>
    </row>
    <row r="134" spans="1:19" s="646" customFormat="1" ht="34.5" customHeight="1">
      <c r="A134" s="652" t="s">
        <v>849</v>
      </c>
      <c r="B134" s="492"/>
      <c r="C134" s="653" t="s">
        <v>850</v>
      </c>
      <c r="D134" s="153">
        <v>0</v>
      </c>
      <c r="E134" s="153">
        <v>0</v>
      </c>
      <c r="F134" s="153">
        <v>0</v>
      </c>
      <c r="G134" s="654">
        <f t="shared" si="4"/>
        <v>0</v>
      </c>
      <c r="H134" s="675" t="e">
        <f aca="true" t="shared" si="8" ref="H134:H197">F134/D134</f>
        <v>#DIV/0!</v>
      </c>
      <c r="I134" s="645" t="e">
        <f t="shared" si="7"/>
        <v>#DIV/0!</v>
      </c>
      <c r="S134" s="153"/>
    </row>
    <row r="135" spans="1:19" s="94" customFormat="1" ht="34.5" customHeight="1">
      <c r="A135" s="446" t="s">
        <v>985</v>
      </c>
      <c r="B135" s="491"/>
      <c r="C135" s="380" t="s">
        <v>986</v>
      </c>
      <c r="D135" s="151">
        <v>0</v>
      </c>
      <c r="E135" s="151">
        <v>0</v>
      </c>
      <c r="F135" s="151">
        <v>0</v>
      </c>
      <c r="G135" s="180">
        <f t="shared" si="4"/>
        <v>0</v>
      </c>
      <c r="H135" s="675" t="e">
        <f t="shared" si="8"/>
        <v>#DIV/0!</v>
      </c>
      <c r="I135" s="82" t="e">
        <f t="shared" si="7"/>
        <v>#DIV/0!</v>
      </c>
      <c r="S135" s="179"/>
    </row>
    <row r="136" spans="1:19" s="94" customFormat="1" ht="34.5" customHeight="1">
      <c r="A136" s="446" t="s">
        <v>983</v>
      </c>
      <c r="B136" s="491"/>
      <c r="C136" s="380" t="s">
        <v>984</v>
      </c>
      <c r="D136" s="151">
        <v>0</v>
      </c>
      <c r="E136" s="151">
        <v>2681.64</v>
      </c>
      <c r="F136" s="151">
        <v>5000</v>
      </c>
      <c r="G136" s="180">
        <f t="shared" si="4"/>
        <v>5000</v>
      </c>
      <c r="H136" s="675" t="e">
        <f t="shared" si="8"/>
        <v>#DIV/0!</v>
      </c>
      <c r="I136" s="82"/>
      <c r="S136" s="179"/>
    </row>
    <row r="137" spans="1:19" s="122" customFormat="1" ht="34.5" customHeight="1">
      <c r="A137" s="442" t="s">
        <v>629</v>
      </c>
      <c r="B137" s="492"/>
      <c r="C137" s="376" t="s">
        <v>630</v>
      </c>
      <c r="D137" s="153">
        <v>8000</v>
      </c>
      <c r="E137" s="153">
        <v>2027.61</v>
      </c>
      <c r="F137" s="153">
        <v>4000</v>
      </c>
      <c r="G137" s="233">
        <f t="shared" si="4"/>
        <v>-4000</v>
      </c>
      <c r="H137" s="675">
        <f t="shared" si="8"/>
        <v>0.5</v>
      </c>
      <c r="I137" s="310">
        <f t="shared" si="7"/>
        <v>0.00024659574573019467</v>
      </c>
      <c r="S137" s="187"/>
    </row>
    <row r="138" spans="1:19" s="94" customFormat="1" ht="34.5" customHeight="1">
      <c r="A138" s="415" t="s">
        <v>631</v>
      </c>
      <c r="B138" s="491"/>
      <c r="C138" s="375" t="s">
        <v>632</v>
      </c>
      <c r="D138" s="150">
        <f>SUM(D139:D141)</f>
        <v>20000</v>
      </c>
      <c r="E138" s="150">
        <f>SUM(E139:E141)</f>
        <v>7019.28</v>
      </c>
      <c r="F138" s="150">
        <f>SUM(F139:F141)</f>
        <v>30000</v>
      </c>
      <c r="G138" s="178">
        <f aca="true" t="shared" si="9" ref="G138:G200">F138-D138</f>
        <v>10000</v>
      </c>
      <c r="H138" s="674">
        <f t="shared" si="8"/>
        <v>1.5</v>
      </c>
      <c r="I138" s="79">
        <f t="shared" si="7"/>
        <v>0.00021369713132970904</v>
      </c>
      <c r="S138" s="160"/>
    </row>
    <row r="139" spans="1:19" s="646" customFormat="1" ht="34.5" customHeight="1">
      <c r="A139" s="442" t="s">
        <v>633</v>
      </c>
      <c r="B139" s="492"/>
      <c r="C139" s="376" t="s">
        <v>634</v>
      </c>
      <c r="D139" s="153">
        <v>15000</v>
      </c>
      <c r="E139" s="153">
        <v>6891.3</v>
      </c>
      <c r="F139" s="153">
        <v>25000</v>
      </c>
      <c r="G139" s="654">
        <f t="shared" si="9"/>
        <v>10000</v>
      </c>
      <c r="H139" s="675">
        <f t="shared" si="8"/>
        <v>1.6666666666666667</v>
      </c>
      <c r="I139" s="645">
        <f t="shared" si="7"/>
        <v>0.00024185083607834032</v>
      </c>
      <c r="S139" s="153">
        <v>20000</v>
      </c>
    </row>
    <row r="140" spans="1:19" s="94" customFormat="1" ht="34.5" customHeight="1">
      <c r="A140" s="416" t="s">
        <v>1019</v>
      </c>
      <c r="B140" s="491"/>
      <c r="C140" s="372" t="s">
        <v>1020</v>
      </c>
      <c r="D140" s="151">
        <v>0</v>
      </c>
      <c r="E140" s="151">
        <v>0</v>
      </c>
      <c r="F140" s="151">
        <v>0</v>
      </c>
      <c r="G140" s="180">
        <f t="shared" si="9"/>
        <v>0</v>
      </c>
      <c r="H140" s="675" t="e">
        <f t="shared" si="8"/>
        <v>#DIV/0!</v>
      </c>
      <c r="I140" s="82" t="e">
        <f t="shared" si="7"/>
        <v>#DIV/0!</v>
      </c>
      <c r="S140" s="179"/>
    </row>
    <row r="141" spans="1:19" s="463" customFormat="1" ht="34.5" customHeight="1">
      <c r="A141" s="416" t="s">
        <v>635</v>
      </c>
      <c r="B141" s="491"/>
      <c r="C141" s="372" t="s">
        <v>281</v>
      </c>
      <c r="D141" s="151">
        <v>5000</v>
      </c>
      <c r="E141" s="151">
        <v>127.98</v>
      </c>
      <c r="F141" s="151">
        <v>5000</v>
      </c>
      <c r="G141" s="644">
        <f t="shared" si="9"/>
        <v>0</v>
      </c>
      <c r="H141" s="675">
        <f t="shared" si="8"/>
        <v>1</v>
      </c>
      <c r="I141" s="655">
        <f t="shared" si="7"/>
        <v>0.00781372089388967</v>
      </c>
      <c r="S141" s="151"/>
    </row>
    <row r="142" spans="1:19" s="94" customFormat="1" ht="34.5" customHeight="1">
      <c r="A142" s="415" t="s">
        <v>636</v>
      </c>
      <c r="B142" s="491"/>
      <c r="C142" s="375" t="s">
        <v>637</v>
      </c>
      <c r="D142" s="150">
        <f>SUM(D143:D148)</f>
        <v>4000</v>
      </c>
      <c r="E142" s="150">
        <f>SUM(E143:E148)</f>
        <v>4339.21</v>
      </c>
      <c r="F142" s="150">
        <f>SUM(F143:F148)</f>
        <v>8200</v>
      </c>
      <c r="G142" s="178">
        <f t="shared" si="9"/>
        <v>4200</v>
      </c>
      <c r="H142" s="674">
        <f t="shared" si="8"/>
        <v>2.05</v>
      </c>
      <c r="I142" s="79">
        <f t="shared" si="7"/>
        <v>0.0004724362268707898</v>
      </c>
      <c r="S142" s="160"/>
    </row>
    <row r="143" spans="1:19" s="94" customFormat="1" ht="34.5" customHeight="1">
      <c r="A143" s="416" t="s">
        <v>640</v>
      </c>
      <c r="B143" s="491"/>
      <c r="C143" s="371" t="s">
        <v>641</v>
      </c>
      <c r="D143" s="153">
        <v>2000</v>
      </c>
      <c r="E143" s="153">
        <v>2496.44</v>
      </c>
      <c r="F143" s="153">
        <v>5000</v>
      </c>
      <c r="G143" s="180">
        <f t="shared" si="9"/>
        <v>3000</v>
      </c>
      <c r="H143" s="675">
        <f t="shared" si="8"/>
        <v>2.5</v>
      </c>
      <c r="I143" s="82">
        <f t="shared" si="7"/>
        <v>0.0010014260306676708</v>
      </c>
      <c r="S143" s="179">
        <v>5000</v>
      </c>
    </row>
    <row r="144" spans="1:19" s="94" customFormat="1" ht="34.5" customHeight="1">
      <c r="A144" s="416" t="s">
        <v>640</v>
      </c>
      <c r="B144" s="491"/>
      <c r="C144" s="372" t="s">
        <v>738</v>
      </c>
      <c r="D144" s="151">
        <v>500</v>
      </c>
      <c r="E144" s="151">
        <v>0</v>
      </c>
      <c r="F144" s="151">
        <v>500</v>
      </c>
      <c r="G144" s="180">
        <f t="shared" si="9"/>
        <v>0</v>
      </c>
      <c r="H144" s="675">
        <f t="shared" si="8"/>
        <v>1</v>
      </c>
      <c r="I144" s="82" t="e">
        <f t="shared" si="7"/>
        <v>#DIV/0!</v>
      </c>
      <c r="S144" s="179"/>
    </row>
    <row r="145" spans="1:19" s="94" customFormat="1" ht="34.5" customHeight="1">
      <c r="A145" s="416" t="s">
        <v>806</v>
      </c>
      <c r="B145" s="491"/>
      <c r="C145" s="372" t="s">
        <v>807</v>
      </c>
      <c r="D145" s="151">
        <v>500</v>
      </c>
      <c r="E145" s="151">
        <v>998</v>
      </c>
      <c r="F145" s="151">
        <v>1200</v>
      </c>
      <c r="G145" s="180">
        <f t="shared" si="9"/>
        <v>700</v>
      </c>
      <c r="H145" s="675">
        <f t="shared" si="8"/>
        <v>2.4</v>
      </c>
      <c r="I145" s="82">
        <f t="shared" si="7"/>
        <v>0.002404809619238477</v>
      </c>
      <c r="S145" s="179"/>
    </row>
    <row r="146" spans="1:19" s="94" customFormat="1" ht="34.5" customHeight="1">
      <c r="A146" s="416" t="s">
        <v>808</v>
      </c>
      <c r="B146" s="491"/>
      <c r="C146" s="372" t="s">
        <v>1021</v>
      </c>
      <c r="D146" s="151">
        <v>0</v>
      </c>
      <c r="E146" s="151">
        <v>0</v>
      </c>
      <c r="F146" s="151">
        <v>0</v>
      </c>
      <c r="G146" s="180">
        <f t="shared" si="9"/>
        <v>0</v>
      </c>
      <c r="H146" s="675" t="e">
        <f t="shared" si="8"/>
        <v>#DIV/0!</v>
      </c>
      <c r="I146" s="82" t="e">
        <f t="shared" si="7"/>
        <v>#DIV/0!</v>
      </c>
      <c r="S146" s="179"/>
    </row>
    <row r="147" spans="1:19" s="94" customFormat="1" ht="34.5" customHeight="1">
      <c r="A147" s="416" t="s">
        <v>638</v>
      </c>
      <c r="B147" s="491"/>
      <c r="C147" s="372" t="s">
        <v>639</v>
      </c>
      <c r="D147" s="151">
        <v>500</v>
      </c>
      <c r="E147" s="151">
        <v>844.77</v>
      </c>
      <c r="F147" s="151">
        <v>1000</v>
      </c>
      <c r="G147" s="180">
        <f t="shared" si="9"/>
        <v>500</v>
      </c>
      <c r="H147" s="675">
        <f t="shared" si="8"/>
        <v>2</v>
      </c>
      <c r="I147" s="82">
        <f t="shared" si="7"/>
        <v>0.0023675083158729597</v>
      </c>
      <c r="S147" s="179"/>
    </row>
    <row r="148" spans="1:19" s="94" customFormat="1" ht="34.5" customHeight="1">
      <c r="A148" s="416" t="s">
        <v>638</v>
      </c>
      <c r="B148" s="491"/>
      <c r="C148" s="372" t="s">
        <v>737</v>
      </c>
      <c r="D148" s="151">
        <v>500</v>
      </c>
      <c r="E148" s="151">
        <v>0</v>
      </c>
      <c r="F148" s="151">
        <v>500</v>
      </c>
      <c r="G148" s="180">
        <f t="shared" si="9"/>
        <v>0</v>
      </c>
      <c r="H148" s="675">
        <f t="shared" si="8"/>
        <v>1</v>
      </c>
      <c r="I148" s="82" t="e">
        <f t="shared" si="7"/>
        <v>#DIV/0!</v>
      </c>
      <c r="S148" s="179"/>
    </row>
    <row r="149" spans="1:19" s="94" customFormat="1" ht="34.5" customHeight="1">
      <c r="A149" s="415" t="s">
        <v>987</v>
      </c>
      <c r="B149" s="491"/>
      <c r="C149" s="375" t="s">
        <v>988</v>
      </c>
      <c r="D149" s="150">
        <f>D150</f>
        <v>0</v>
      </c>
      <c r="E149" s="150">
        <f>E150</f>
        <v>440</v>
      </c>
      <c r="F149" s="150">
        <f>F150</f>
        <v>600</v>
      </c>
      <c r="G149" s="180">
        <f t="shared" si="9"/>
        <v>600</v>
      </c>
      <c r="H149" s="675" t="e">
        <f t="shared" si="8"/>
        <v>#DIV/0!</v>
      </c>
      <c r="I149" s="79" t="e">
        <f t="shared" si="7"/>
        <v>#DIV/0!</v>
      </c>
      <c r="S149" s="160"/>
    </row>
    <row r="150" spans="1:19" s="94" customFormat="1" ht="34.5" customHeight="1">
      <c r="A150" s="416" t="s">
        <v>989</v>
      </c>
      <c r="B150" s="491"/>
      <c r="C150" s="372" t="s">
        <v>988</v>
      </c>
      <c r="D150" s="151">
        <v>0</v>
      </c>
      <c r="E150" s="151">
        <v>440</v>
      </c>
      <c r="F150" s="151">
        <v>600</v>
      </c>
      <c r="G150" s="180">
        <f t="shared" si="9"/>
        <v>600</v>
      </c>
      <c r="H150" s="675" t="e">
        <f t="shared" si="8"/>
        <v>#DIV/0!</v>
      </c>
      <c r="I150" s="82" t="e">
        <f t="shared" si="7"/>
        <v>#DIV/0!</v>
      </c>
      <c r="S150" s="179"/>
    </row>
    <row r="151" spans="1:19" s="94" customFormat="1" ht="34.5" customHeight="1">
      <c r="A151" s="415" t="s">
        <v>510</v>
      </c>
      <c r="B151" s="491"/>
      <c r="C151" s="375" t="s">
        <v>509</v>
      </c>
      <c r="D151" s="150">
        <f>SUM(D152+D157+D160)</f>
        <v>12750</v>
      </c>
      <c r="E151" s="150">
        <f>SUM(E152+E157+E160)</f>
        <v>5144.21</v>
      </c>
      <c r="F151" s="150">
        <f>SUM(F152+F157+F160)</f>
        <v>12050</v>
      </c>
      <c r="G151" s="178">
        <f t="shared" si="9"/>
        <v>-700</v>
      </c>
      <c r="H151" s="674">
        <f t="shared" si="8"/>
        <v>0.9450980392156862</v>
      </c>
      <c r="I151" s="79">
        <f t="shared" si="7"/>
        <v>0.0001837207344209677</v>
      </c>
      <c r="S151" s="160"/>
    </row>
    <row r="152" spans="1:19" s="94" customFormat="1" ht="34.5" customHeight="1">
      <c r="A152" s="415" t="s">
        <v>540</v>
      </c>
      <c r="B152" s="491"/>
      <c r="C152" s="375" t="s">
        <v>541</v>
      </c>
      <c r="D152" s="150">
        <f>SUM(D153:D156)</f>
        <v>2000</v>
      </c>
      <c r="E152" s="150">
        <f>SUM(E153:E156)</f>
        <v>334.5</v>
      </c>
      <c r="F152" s="150">
        <f>SUM(F153:F156)</f>
        <v>2000</v>
      </c>
      <c r="G152" s="178">
        <f t="shared" si="9"/>
        <v>0</v>
      </c>
      <c r="H152" s="674">
        <f t="shared" si="8"/>
        <v>1</v>
      </c>
      <c r="I152" s="79">
        <f t="shared" si="7"/>
        <v>0.0029895366218236174</v>
      </c>
      <c r="S152" s="160"/>
    </row>
    <row r="153" spans="1:19" s="122" customFormat="1" ht="34.5" customHeight="1">
      <c r="A153" s="442" t="s">
        <v>544</v>
      </c>
      <c r="B153" s="492"/>
      <c r="C153" s="376" t="s">
        <v>545</v>
      </c>
      <c r="D153" s="153">
        <v>500</v>
      </c>
      <c r="E153" s="153">
        <v>120</v>
      </c>
      <c r="F153" s="153">
        <v>500</v>
      </c>
      <c r="G153" s="233">
        <f t="shared" si="9"/>
        <v>0</v>
      </c>
      <c r="H153" s="675">
        <f t="shared" si="8"/>
        <v>1</v>
      </c>
      <c r="I153" s="310">
        <f t="shared" si="7"/>
        <v>0.008333333333333333</v>
      </c>
      <c r="S153" s="187"/>
    </row>
    <row r="154" spans="1:19" s="94" customFormat="1" ht="34.5" customHeight="1">
      <c r="A154" s="416" t="s">
        <v>538</v>
      </c>
      <c r="B154" s="491"/>
      <c r="C154" s="372" t="s">
        <v>539</v>
      </c>
      <c r="D154" s="151">
        <v>0</v>
      </c>
      <c r="E154" s="151">
        <v>0</v>
      </c>
      <c r="F154" s="151">
        <v>0</v>
      </c>
      <c r="G154" s="180">
        <f t="shared" si="9"/>
        <v>0</v>
      </c>
      <c r="H154" s="675" t="e">
        <f t="shared" si="8"/>
        <v>#DIV/0!</v>
      </c>
      <c r="I154" s="82" t="e">
        <f t="shared" si="7"/>
        <v>#DIV/0!</v>
      </c>
      <c r="S154" s="179"/>
    </row>
    <row r="155" spans="1:19" s="94" customFormat="1" ht="34.5" customHeight="1">
      <c r="A155" s="416" t="s">
        <v>542</v>
      </c>
      <c r="B155" s="491"/>
      <c r="C155" s="372" t="s">
        <v>543</v>
      </c>
      <c r="D155" s="151">
        <v>500</v>
      </c>
      <c r="E155" s="151">
        <v>0</v>
      </c>
      <c r="F155" s="151">
        <v>500</v>
      </c>
      <c r="G155" s="180">
        <f t="shared" si="9"/>
        <v>0</v>
      </c>
      <c r="H155" s="675">
        <f t="shared" si="8"/>
        <v>1</v>
      </c>
      <c r="I155" s="82" t="e">
        <f t="shared" si="7"/>
        <v>#DIV/0!</v>
      </c>
      <c r="S155" s="179"/>
    </row>
    <row r="156" spans="1:19" s="94" customFormat="1" ht="34.5" customHeight="1">
      <c r="A156" s="416" t="s">
        <v>546</v>
      </c>
      <c r="B156" s="491"/>
      <c r="C156" s="372" t="s">
        <v>547</v>
      </c>
      <c r="D156" s="151">
        <v>1000</v>
      </c>
      <c r="E156" s="151">
        <v>214.5</v>
      </c>
      <c r="F156" s="151">
        <v>1000</v>
      </c>
      <c r="G156" s="180">
        <f t="shared" si="9"/>
        <v>0</v>
      </c>
      <c r="H156" s="675">
        <f t="shared" si="8"/>
        <v>1</v>
      </c>
      <c r="I156" s="82">
        <f t="shared" si="7"/>
        <v>0.004662004662004662</v>
      </c>
      <c r="S156" s="179"/>
    </row>
    <row r="157" spans="1:19" s="94" customFormat="1" ht="34.5" customHeight="1">
      <c r="A157" s="415" t="s">
        <v>548</v>
      </c>
      <c r="B157" s="491"/>
      <c r="C157" s="375" t="s">
        <v>549</v>
      </c>
      <c r="D157" s="150">
        <f>SUM(D158:D159)</f>
        <v>550</v>
      </c>
      <c r="E157" s="150">
        <f>SUM(E158:E159)</f>
        <v>0</v>
      </c>
      <c r="F157" s="150">
        <f>SUM(F158:F159)</f>
        <v>550</v>
      </c>
      <c r="G157" s="178">
        <f t="shared" si="9"/>
        <v>0</v>
      </c>
      <c r="H157" s="674">
        <f t="shared" si="8"/>
        <v>1</v>
      </c>
      <c r="I157" s="82" t="e">
        <f t="shared" si="7"/>
        <v>#DIV/0!</v>
      </c>
      <c r="S157" s="160"/>
    </row>
    <row r="158" spans="1:19" s="122" customFormat="1" ht="34.5" customHeight="1">
      <c r="A158" s="442" t="s">
        <v>550</v>
      </c>
      <c r="B158" s="492"/>
      <c r="C158" s="376" t="s">
        <v>551</v>
      </c>
      <c r="D158" s="153">
        <v>500</v>
      </c>
      <c r="E158" s="153">
        <v>0</v>
      </c>
      <c r="F158" s="153">
        <v>500</v>
      </c>
      <c r="G158" s="233">
        <f t="shared" si="9"/>
        <v>0</v>
      </c>
      <c r="H158" s="675">
        <f t="shared" si="8"/>
        <v>1</v>
      </c>
      <c r="I158" s="310" t="e">
        <f t="shared" si="7"/>
        <v>#DIV/0!</v>
      </c>
      <c r="S158" s="187"/>
    </row>
    <row r="159" spans="1:19" s="94" customFormat="1" ht="34.5" customHeight="1">
      <c r="A159" s="416" t="s">
        <v>552</v>
      </c>
      <c r="B159" s="491"/>
      <c r="C159" s="372" t="s">
        <v>553</v>
      </c>
      <c r="D159" s="151">
        <v>50</v>
      </c>
      <c r="E159" s="151">
        <v>0</v>
      </c>
      <c r="F159" s="151">
        <v>50</v>
      </c>
      <c r="G159" s="180">
        <f t="shared" si="9"/>
        <v>0</v>
      </c>
      <c r="H159" s="675">
        <f t="shared" si="8"/>
        <v>1</v>
      </c>
      <c r="I159" s="82" t="e">
        <f t="shared" si="7"/>
        <v>#DIV/0!</v>
      </c>
      <c r="S159" s="179"/>
    </row>
    <row r="160" spans="1:19" s="90" customFormat="1" ht="34.5" customHeight="1">
      <c r="A160" s="415" t="s">
        <v>516</v>
      </c>
      <c r="B160" s="491"/>
      <c r="C160" s="375" t="s">
        <v>517</v>
      </c>
      <c r="D160" s="150">
        <f>SUM(D161:D164)</f>
        <v>10200</v>
      </c>
      <c r="E160" s="150">
        <f>SUM(E161:E164)</f>
        <v>4809.71</v>
      </c>
      <c r="F160" s="150">
        <f>SUM(F161:F164)</f>
        <v>9500</v>
      </c>
      <c r="G160" s="178">
        <f t="shared" si="9"/>
        <v>-700</v>
      </c>
      <c r="H160" s="674">
        <f t="shared" si="8"/>
        <v>0.9313725490196079</v>
      </c>
      <c r="I160" s="79">
        <f t="shared" si="7"/>
        <v>0.0001936442215891619</v>
      </c>
      <c r="S160" s="160"/>
    </row>
    <row r="161" spans="1:19" s="311" customFormat="1" ht="34.5" customHeight="1">
      <c r="A161" s="442" t="s">
        <v>612</v>
      </c>
      <c r="B161" s="492"/>
      <c r="C161" s="376" t="s">
        <v>611</v>
      </c>
      <c r="D161" s="153">
        <v>4000</v>
      </c>
      <c r="E161" s="153">
        <v>892.08</v>
      </c>
      <c r="F161" s="153">
        <v>3000</v>
      </c>
      <c r="G161" s="233">
        <f t="shared" si="9"/>
        <v>-1000</v>
      </c>
      <c r="H161" s="675">
        <f t="shared" si="8"/>
        <v>0.75</v>
      </c>
      <c r="I161" s="310">
        <f t="shared" si="7"/>
        <v>0.0008407317729351628</v>
      </c>
      <c r="S161" s="187"/>
    </row>
    <row r="162" spans="1:19" s="311" customFormat="1" ht="34.5" customHeight="1">
      <c r="A162" s="442" t="s">
        <v>613</v>
      </c>
      <c r="B162" s="492"/>
      <c r="C162" s="376" t="s">
        <v>614</v>
      </c>
      <c r="D162" s="153">
        <v>6000</v>
      </c>
      <c r="E162" s="153">
        <v>3697.63</v>
      </c>
      <c r="F162" s="153">
        <v>6000</v>
      </c>
      <c r="G162" s="233">
        <f t="shared" si="9"/>
        <v>0</v>
      </c>
      <c r="H162" s="675">
        <f t="shared" si="8"/>
        <v>1</v>
      </c>
      <c r="I162" s="310">
        <f t="shared" si="7"/>
        <v>0.0002704435002961356</v>
      </c>
      <c r="S162" s="187"/>
    </row>
    <row r="163" spans="1:19" s="90" customFormat="1" ht="34.5" customHeight="1">
      <c r="A163" s="416" t="s">
        <v>990</v>
      </c>
      <c r="B163" s="491"/>
      <c r="C163" s="372" t="s">
        <v>991</v>
      </c>
      <c r="D163" s="151">
        <v>0</v>
      </c>
      <c r="E163" s="151">
        <v>0</v>
      </c>
      <c r="F163" s="151">
        <v>0</v>
      </c>
      <c r="G163" s="180">
        <f t="shared" si="9"/>
        <v>0</v>
      </c>
      <c r="H163" s="675" t="e">
        <f t="shared" si="8"/>
        <v>#DIV/0!</v>
      </c>
      <c r="I163" s="82" t="e">
        <f t="shared" si="7"/>
        <v>#DIV/0!</v>
      </c>
      <c r="S163" s="179"/>
    </row>
    <row r="164" spans="1:19" s="90" customFormat="1" ht="34.5" customHeight="1">
      <c r="A164" s="416" t="s">
        <v>615</v>
      </c>
      <c r="B164" s="491"/>
      <c r="C164" s="372" t="s">
        <v>616</v>
      </c>
      <c r="D164" s="151">
        <v>200</v>
      </c>
      <c r="E164" s="151">
        <v>220</v>
      </c>
      <c r="F164" s="151">
        <v>500</v>
      </c>
      <c r="G164" s="180">
        <f t="shared" si="9"/>
        <v>300</v>
      </c>
      <c r="H164" s="675">
        <f t="shared" si="8"/>
        <v>2.5</v>
      </c>
      <c r="I164" s="82">
        <f t="shared" si="7"/>
        <v>0.011363636363636364</v>
      </c>
      <c r="S164" s="179"/>
    </row>
    <row r="165" spans="1:19" s="90" customFormat="1" ht="34.5" customHeight="1">
      <c r="A165" s="414">
        <v>4127</v>
      </c>
      <c r="B165" s="491"/>
      <c r="C165" s="375" t="s">
        <v>520</v>
      </c>
      <c r="D165" s="152">
        <f>D166+D171+D175+D179+D181+D186+D188+D193</f>
        <v>20289.91</v>
      </c>
      <c r="E165" s="152">
        <f>E166+E171+E175+E179+E181+E186+E188+E193</f>
        <v>12423.59</v>
      </c>
      <c r="F165" s="152">
        <f>F166+F171+F175+F179+F181+F186+F188+F193</f>
        <v>20345</v>
      </c>
      <c r="G165" s="178">
        <f t="shared" si="9"/>
        <v>55.090000000000146</v>
      </c>
      <c r="H165" s="674">
        <f t="shared" si="8"/>
        <v>1.002715142649721</v>
      </c>
      <c r="I165" s="79">
        <f t="shared" si="7"/>
        <v>8.071057903953052E-05</v>
      </c>
      <c r="S165" s="160"/>
    </row>
    <row r="166" spans="1:19" s="94" customFormat="1" ht="34.5" customHeight="1">
      <c r="A166" s="415" t="s">
        <v>521</v>
      </c>
      <c r="B166" s="491"/>
      <c r="C166" s="375" t="s">
        <v>522</v>
      </c>
      <c r="D166" s="152">
        <f>SUM(D167:D170)</f>
        <v>5000</v>
      </c>
      <c r="E166" s="152">
        <f>SUM(E167:E170)</f>
        <v>4333.3</v>
      </c>
      <c r="F166" s="152">
        <f>SUM(F167:F170)</f>
        <v>5000</v>
      </c>
      <c r="G166" s="178">
        <f t="shared" si="9"/>
        <v>0</v>
      </c>
      <c r="H166" s="674">
        <f t="shared" si="8"/>
        <v>1</v>
      </c>
      <c r="I166" s="79">
        <f t="shared" si="7"/>
        <v>0.00023077100593081484</v>
      </c>
      <c r="S166" s="160"/>
    </row>
    <row r="167" spans="1:19" s="94" customFormat="1" ht="34.5" customHeight="1">
      <c r="A167" s="416" t="s">
        <v>1037</v>
      </c>
      <c r="B167" s="491"/>
      <c r="C167" s="372" t="s">
        <v>1038</v>
      </c>
      <c r="D167" s="151">
        <v>0</v>
      </c>
      <c r="E167" s="151">
        <v>0</v>
      </c>
      <c r="F167" s="151">
        <v>0</v>
      </c>
      <c r="G167" s="180">
        <f t="shared" si="9"/>
        <v>0</v>
      </c>
      <c r="H167" s="675" t="e">
        <f t="shared" si="8"/>
        <v>#DIV/0!</v>
      </c>
      <c r="I167" s="82" t="e">
        <f t="shared" si="7"/>
        <v>#DIV/0!</v>
      </c>
      <c r="S167" s="179"/>
    </row>
    <row r="168" spans="1:19" s="94" customFormat="1" ht="34.5" customHeight="1">
      <c r="A168" s="416" t="s">
        <v>642</v>
      </c>
      <c r="B168" s="491"/>
      <c r="C168" s="372" t="s">
        <v>643</v>
      </c>
      <c r="D168" s="151">
        <v>5000</v>
      </c>
      <c r="E168" s="151">
        <v>4333.3</v>
      </c>
      <c r="F168" s="151">
        <v>5000</v>
      </c>
      <c r="G168" s="180">
        <f t="shared" si="9"/>
        <v>0</v>
      </c>
      <c r="H168" s="675">
        <f t="shared" si="8"/>
        <v>1</v>
      </c>
      <c r="I168" s="82">
        <f t="shared" si="7"/>
        <v>0.00023077100593081484</v>
      </c>
      <c r="S168" s="179"/>
    </row>
    <row r="169" spans="1:19" s="94" customFormat="1" ht="34.5" customHeight="1">
      <c r="A169" s="416" t="s">
        <v>756</v>
      </c>
      <c r="B169" s="491"/>
      <c r="C169" s="372" t="s">
        <v>757</v>
      </c>
      <c r="D169" s="151">
        <v>0</v>
      </c>
      <c r="E169" s="151">
        <v>0</v>
      </c>
      <c r="F169" s="151">
        <v>0</v>
      </c>
      <c r="G169" s="180">
        <f t="shared" si="9"/>
        <v>0</v>
      </c>
      <c r="H169" s="675" t="e">
        <f t="shared" si="8"/>
        <v>#DIV/0!</v>
      </c>
      <c r="I169" s="82" t="e">
        <f t="shared" si="7"/>
        <v>#DIV/0!</v>
      </c>
      <c r="S169" s="179"/>
    </row>
    <row r="170" spans="1:19" s="94" customFormat="1" ht="34.5" customHeight="1">
      <c r="A170" s="416" t="s">
        <v>1022</v>
      </c>
      <c r="B170" s="491"/>
      <c r="C170" s="372" t="s">
        <v>1023</v>
      </c>
      <c r="D170" s="151">
        <v>0</v>
      </c>
      <c r="E170" s="151">
        <v>0</v>
      </c>
      <c r="F170" s="151">
        <v>0</v>
      </c>
      <c r="G170" s="180">
        <f t="shared" si="9"/>
        <v>0</v>
      </c>
      <c r="H170" s="675" t="e">
        <f t="shared" si="8"/>
        <v>#DIV/0!</v>
      </c>
      <c r="I170" s="82" t="e">
        <f t="shared" si="7"/>
        <v>#DIV/0!</v>
      </c>
      <c r="S170" s="179"/>
    </row>
    <row r="171" spans="1:19" s="94" customFormat="1" ht="34.5" customHeight="1">
      <c r="A171" s="415" t="s">
        <v>644</v>
      </c>
      <c r="B171" s="491"/>
      <c r="C171" s="375" t="s">
        <v>645</v>
      </c>
      <c r="D171" s="150">
        <f>SUM(D172:D174)</f>
        <v>3000</v>
      </c>
      <c r="E171" s="150">
        <f>SUM(E172:E174)</f>
        <v>1896.6</v>
      </c>
      <c r="F171" s="150">
        <f>SUM(F172:F174)</f>
        <v>3000</v>
      </c>
      <c r="G171" s="178">
        <f t="shared" si="9"/>
        <v>0</v>
      </c>
      <c r="H171" s="674">
        <f t="shared" si="8"/>
        <v>1</v>
      </c>
      <c r="I171" s="79">
        <f t="shared" si="7"/>
        <v>0.0005272593061267532</v>
      </c>
      <c r="S171" s="160"/>
    </row>
    <row r="172" spans="1:19" s="94" customFormat="1" ht="34.5" customHeight="1">
      <c r="A172" s="416" t="s">
        <v>646</v>
      </c>
      <c r="B172" s="491"/>
      <c r="C172" s="372" t="s">
        <v>647</v>
      </c>
      <c r="D172" s="151">
        <v>1000</v>
      </c>
      <c r="E172" s="151">
        <v>650.88</v>
      </c>
      <c r="F172" s="151">
        <v>1000</v>
      </c>
      <c r="G172" s="180">
        <f t="shared" si="9"/>
        <v>0</v>
      </c>
      <c r="H172" s="675">
        <f t="shared" si="8"/>
        <v>1</v>
      </c>
      <c r="I172" s="82">
        <f t="shared" si="7"/>
        <v>0.0015363815142576205</v>
      </c>
      <c r="S172" s="179"/>
    </row>
    <row r="173" spans="1:19" s="94" customFormat="1" ht="34.5" customHeight="1">
      <c r="A173" s="416" t="s">
        <v>851</v>
      </c>
      <c r="B173" s="491"/>
      <c r="C173" s="372" t="s">
        <v>852</v>
      </c>
      <c r="D173" s="151">
        <v>1000</v>
      </c>
      <c r="E173" s="151">
        <v>985.92</v>
      </c>
      <c r="F173" s="151">
        <v>1000</v>
      </c>
      <c r="G173" s="180">
        <f t="shared" si="9"/>
        <v>0</v>
      </c>
      <c r="H173" s="675">
        <f t="shared" si="8"/>
        <v>1</v>
      </c>
      <c r="I173" s="82">
        <f t="shared" si="7"/>
        <v>0.0010142810775722168</v>
      </c>
      <c r="S173" s="179"/>
    </row>
    <row r="174" spans="1:19" s="94" customFormat="1" ht="34.5" customHeight="1">
      <c r="A174" s="416" t="s">
        <v>648</v>
      </c>
      <c r="B174" s="491"/>
      <c r="C174" s="372" t="s">
        <v>649</v>
      </c>
      <c r="D174" s="151">
        <v>1000</v>
      </c>
      <c r="E174" s="151">
        <v>259.8</v>
      </c>
      <c r="F174" s="151">
        <v>1000</v>
      </c>
      <c r="G174" s="180">
        <f t="shared" si="9"/>
        <v>0</v>
      </c>
      <c r="H174" s="675">
        <f t="shared" si="8"/>
        <v>1</v>
      </c>
      <c r="I174" s="82">
        <f t="shared" si="7"/>
        <v>0.0038491147036181675</v>
      </c>
      <c r="S174" s="179"/>
    </row>
    <row r="175" spans="1:19" s="94" customFormat="1" ht="34.5" customHeight="1">
      <c r="A175" s="415" t="s">
        <v>650</v>
      </c>
      <c r="B175" s="491"/>
      <c r="C175" s="375" t="s">
        <v>651</v>
      </c>
      <c r="D175" s="152">
        <f>SUM(D176:D178)</f>
        <v>6000</v>
      </c>
      <c r="E175" s="152">
        <f>SUM(E176:E178)</f>
        <v>2470.89</v>
      </c>
      <c r="F175" s="152">
        <f>SUM(F176:F178)</f>
        <v>6000</v>
      </c>
      <c r="G175" s="178">
        <f t="shared" si="9"/>
        <v>0</v>
      </c>
      <c r="H175" s="674">
        <f t="shared" si="8"/>
        <v>1</v>
      </c>
      <c r="I175" s="79">
        <f t="shared" si="7"/>
        <v>0.0004047124720242504</v>
      </c>
      <c r="S175" s="160"/>
    </row>
    <row r="176" spans="1:19" s="94" customFormat="1" ht="34.5" customHeight="1">
      <c r="A176" s="416" t="s">
        <v>654</v>
      </c>
      <c r="B176" s="491"/>
      <c r="C176" s="372" t="s">
        <v>655</v>
      </c>
      <c r="D176" s="151">
        <v>1000</v>
      </c>
      <c r="E176" s="151">
        <v>300</v>
      </c>
      <c r="F176" s="151">
        <v>1000</v>
      </c>
      <c r="G176" s="180">
        <f t="shared" si="9"/>
        <v>0</v>
      </c>
      <c r="H176" s="675">
        <f t="shared" si="8"/>
        <v>1</v>
      </c>
      <c r="I176" s="82">
        <f aca="true" t="shared" si="10" ref="I176:I251">H176/E176</f>
        <v>0.0033333333333333335</v>
      </c>
      <c r="S176" s="179"/>
    </row>
    <row r="177" spans="1:19" s="94" customFormat="1" ht="34.5" customHeight="1">
      <c r="A177" s="416" t="s">
        <v>809</v>
      </c>
      <c r="B177" s="491"/>
      <c r="C177" s="372" t="s">
        <v>810</v>
      </c>
      <c r="D177" s="151">
        <v>2000</v>
      </c>
      <c r="E177" s="151">
        <v>2170.89</v>
      </c>
      <c r="F177" s="151">
        <v>3000</v>
      </c>
      <c r="G177" s="180">
        <f t="shared" si="9"/>
        <v>1000</v>
      </c>
      <c r="H177" s="675">
        <f t="shared" si="8"/>
        <v>1.5</v>
      </c>
      <c r="I177" s="82">
        <f t="shared" si="10"/>
        <v>0.0006909608501582301</v>
      </c>
      <c r="S177" s="179"/>
    </row>
    <row r="178" spans="1:19" s="646" customFormat="1" ht="44.25" customHeight="1">
      <c r="A178" s="442" t="s">
        <v>652</v>
      </c>
      <c r="B178" s="492"/>
      <c r="C178" s="376" t="s">
        <v>653</v>
      </c>
      <c r="D178" s="153">
        <v>3000</v>
      </c>
      <c r="E178" s="153">
        <v>0</v>
      </c>
      <c r="F178" s="153">
        <v>2000</v>
      </c>
      <c r="G178" s="654">
        <f>F178-D178</f>
        <v>-1000</v>
      </c>
      <c r="H178" s="675">
        <f t="shared" si="8"/>
        <v>0.6666666666666666</v>
      </c>
      <c r="I178" s="645" t="e">
        <f t="shared" si="10"/>
        <v>#DIV/0!</v>
      </c>
      <c r="S178" s="153"/>
    </row>
    <row r="179" spans="1:19" s="94" customFormat="1" ht="34.5" customHeight="1">
      <c r="A179" s="415" t="s">
        <v>1039</v>
      </c>
      <c r="B179" s="491"/>
      <c r="C179" s="375" t="s">
        <v>1040</v>
      </c>
      <c r="D179" s="150">
        <f>D180</f>
        <v>300</v>
      </c>
      <c r="E179" s="150">
        <f>E180</f>
        <v>0</v>
      </c>
      <c r="F179" s="150">
        <f>F180</f>
        <v>300</v>
      </c>
      <c r="G179" s="178">
        <f t="shared" si="9"/>
        <v>0</v>
      </c>
      <c r="H179" s="674">
        <f t="shared" si="8"/>
        <v>1</v>
      </c>
      <c r="I179" s="79" t="e">
        <f t="shared" si="10"/>
        <v>#DIV/0!</v>
      </c>
      <c r="S179" s="160"/>
    </row>
    <row r="180" spans="1:19" s="94" customFormat="1" ht="34.5" customHeight="1">
      <c r="A180" s="416" t="s">
        <v>1041</v>
      </c>
      <c r="B180" s="491"/>
      <c r="C180" s="372" t="s">
        <v>1042</v>
      </c>
      <c r="D180" s="179">
        <v>300</v>
      </c>
      <c r="E180" s="179">
        <v>0</v>
      </c>
      <c r="F180" s="179">
        <v>300</v>
      </c>
      <c r="G180" s="180">
        <f t="shared" si="9"/>
        <v>0</v>
      </c>
      <c r="H180" s="675">
        <f t="shared" si="8"/>
        <v>1</v>
      </c>
      <c r="I180" s="82" t="e">
        <f t="shared" si="10"/>
        <v>#DIV/0!</v>
      </c>
      <c r="S180" s="179"/>
    </row>
    <row r="181" spans="1:19" s="94" customFormat="1" ht="34.5" customHeight="1">
      <c r="A181" s="415" t="s">
        <v>811</v>
      </c>
      <c r="B181" s="491"/>
      <c r="C181" s="375" t="s">
        <v>812</v>
      </c>
      <c r="D181" s="150">
        <f>SUM(D182:D185)</f>
        <v>2000</v>
      </c>
      <c r="E181" s="150">
        <f>SUM(E182:E185)</f>
        <v>1102</v>
      </c>
      <c r="F181" s="150">
        <f>SUM(F182:F185)</f>
        <v>2600</v>
      </c>
      <c r="G181" s="178">
        <f t="shared" si="9"/>
        <v>600</v>
      </c>
      <c r="H181" s="674">
        <f t="shared" si="8"/>
        <v>1.3</v>
      </c>
      <c r="I181" s="79">
        <f t="shared" si="10"/>
        <v>0.0011796733212341198</v>
      </c>
      <c r="S181" s="160"/>
    </row>
    <row r="182" spans="1:19" s="94" customFormat="1" ht="34.5" customHeight="1">
      <c r="A182" s="416" t="s">
        <v>992</v>
      </c>
      <c r="B182" s="491"/>
      <c r="C182" s="372" t="s">
        <v>993</v>
      </c>
      <c r="D182" s="151">
        <v>0</v>
      </c>
      <c r="E182" s="151">
        <v>418</v>
      </c>
      <c r="F182" s="151">
        <v>600</v>
      </c>
      <c r="G182" s="180">
        <f t="shared" si="9"/>
        <v>600</v>
      </c>
      <c r="H182" s="675" t="e">
        <f t="shared" si="8"/>
        <v>#DIV/0!</v>
      </c>
      <c r="I182" s="82" t="e">
        <f t="shared" si="10"/>
        <v>#DIV/0!</v>
      </c>
      <c r="S182" s="179"/>
    </row>
    <row r="183" spans="1:19" s="94" customFormat="1" ht="34.5" customHeight="1">
      <c r="A183" s="416" t="s">
        <v>758</v>
      </c>
      <c r="B183" s="491"/>
      <c r="C183" s="372" t="s">
        <v>759</v>
      </c>
      <c r="D183" s="151">
        <v>0</v>
      </c>
      <c r="E183" s="151">
        <v>0</v>
      </c>
      <c r="F183" s="151">
        <v>0</v>
      </c>
      <c r="G183" s="180">
        <f t="shared" si="9"/>
        <v>0</v>
      </c>
      <c r="H183" s="675" t="e">
        <f t="shared" si="8"/>
        <v>#DIV/0!</v>
      </c>
      <c r="I183" s="82"/>
      <c r="S183" s="179"/>
    </row>
    <row r="184" spans="1:19" s="94" customFormat="1" ht="34.5" customHeight="1">
      <c r="A184" s="416" t="s">
        <v>813</v>
      </c>
      <c r="B184" s="491"/>
      <c r="C184" s="372" t="s">
        <v>814</v>
      </c>
      <c r="D184" s="151">
        <v>2000</v>
      </c>
      <c r="E184" s="151">
        <v>684</v>
      </c>
      <c r="F184" s="151">
        <v>2000</v>
      </c>
      <c r="G184" s="180">
        <f t="shared" si="9"/>
        <v>0</v>
      </c>
      <c r="H184" s="675">
        <f t="shared" si="8"/>
        <v>1</v>
      </c>
      <c r="I184" s="82">
        <f t="shared" si="10"/>
        <v>0.0014619883040935672</v>
      </c>
      <c r="S184" s="179"/>
    </row>
    <row r="185" spans="1:19" s="94" customFormat="1" ht="34.5" customHeight="1">
      <c r="A185" s="416" t="s">
        <v>815</v>
      </c>
      <c r="B185" s="491"/>
      <c r="C185" s="372" t="s">
        <v>816</v>
      </c>
      <c r="D185" s="151">
        <v>0</v>
      </c>
      <c r="E185" s="151">
        <v>0</v>
      </c>
      <c r="F185" s="151">
        <v>0</v>
      </c>
      <c r="G185" s="180">
        <f t="shared" si="9"/>
        <v>0</v>
      </c>
      <c r="H185" s="675" t="e">
        <f t="shared" si="8"/>
        <v>#DIV/0!</v>
      </c>
      <c r="I185" s="82" t="e">
        <f t="shared" si="10"/>
        <v>#DIV/0!</v>
      </c>
      <c r="S185" s="179"/>
    </row>
    <row r="186" spans="1:19" s="94" customFormat="1" ht="34.5" customHeight="1">
      <c r="A186" s="415" t="s">
        <v>994</v>
      </c>
      <c r="B186" s="491"/>
      <c r="C186" s="375" t="s">
        <v>995</v>
      </c>
      <c r="D186" s="150">
        <f>D187</f>
        <v>0</v>
      </c>
      <c r="E186" s="150">
        <f>E187</f>
        <v>0</v>
      </c>
      <c r="F186" s="150">
        <f>F187</f>
        <v>0</v>
      </c>
      <c r="G186" s="178">
        <f t="shared" si="9"/>
        <v>0</v>
      </c>
      <c r="H186" s="674" t="e">
        <f t="shared" si="8"/>
        <v>#DIV/0!</v>
      </c>
      <c r="I186" s="79" t="e">
        <f t="shared" si="10"/>
        <v>#DIV/0!</v>
      </c>
      <c r="S186" s="160"/>
    </row>
    <row r="187" spans="1:19" s="94" customFormat="1" ht="34.5" customHeight="1">
      <c r="A187" s="416" t="s">
        <v>996</v>
      </c>
      <c r="B187" s="491"/>
      <c r="C187" s="372" t="s">
        <v>997</v>
      </c>
      <c r="D187" s="151">
        <v>0</v>
      </c>
      <c r="E187" s="151">
        <v>0</v>
      </c>
      <c r="F187" s="151">
        <v>0</v>
      </c>
      <c r="G187" s="180">
        <f t="shared" si="9"/>
        <v>0</v>
      </c>
      <c r="H187" s="675" t="e">
        <f t="shared" si="8"/>
        <v>#DIV/0!</v>
      </c>
      <c r="I187" s="82" t="e">
        <f t="shared" si="10"/>
        <v>#DIV/0!</v>
      </c>
      <c r="S187" s="179"/>
    </row>
    <row r="188" spans="1:19" s="94" customFormat="1" ht="34.5" customHeight="1">
      <c r="A188" s="415" t="s">
        <v>656</v>
      </c>
      <c r="B188" s="491"/>
      <c r="C188" s="375" t="s">
        <v>657</v>
      </c>
      <c r="D188" s="152">
        <f>SUM(D189:D192)</f>
        <v>3989.91</v>
      </c>
      <c r="E188" s="152">
        <f>SUM(E189:E192)</f>
        <v>2620.8</v>
      </c>
      <c r="F188" s="152">
        <f>SUM(F189:F192)</f>
        <v>3445</v>
      </c>
      <c r="G188" s="178">
        <f t="shared" si="9"/>
        <v>-544.9099999999999</v>
      </c>
      <c r="H188" s="674">
        <f t="shared" si="8"/>
        <v>0.8634279971227421</v>
      </c>
      <c r="I188" s="79">
        <f t="shared" si="10"/>
        <v>0.00032945207460422085</v>
      </c>
      <c r="S188" s="160"/>
    </row>
    <row r="189" spans="1:19" s="94" customFormat="1" ht="34.5" customHeight="1">
      <c r="A189" s="416" t="s">
        <v>817</v>
      </c>
      <c r="B189" s="491"/>
      <c r="C189" s="372" t="s">
        <v>818</v>
      </c>
      <c r="D189" s="151">
        <v>500</v>
      </c>
      <c r="E189" s="151">
        <v>0</v>
      </c>
      <c r="F189" s="151">
        <v>500</v>
      </c>
      <c r="G189" s="180">
        <f t="shared" si="9"/>
        <v>0</v>
      </c>
      <c r="H189" s="675">
        <f t="shared" si="8"/>
        <v>1</v>
      </c>
      <c r="I189" s="82" t="e">
        <f t="shared" si="10"/>
        <v>#DIV/0!</v>
      </c>
      <c r="S189" s="179"/>
    </row>
    <row r="190" spans="1:19" s="94" customFormat="1" ht="34.5" customHeight="1">
      <c r="A190" s="416" t="s">
        <v>819</v>
      </c>
      <c r="B190" s="491"/>
      <c r="C190" s="372" t="s">
        <v>820</v>
      </c>
      <c r="D190" s="151">
        <v>500</v>
      </c>
      <c r="E190" s="151">
        <v>280.8</v>
      </c>
      <c r="F190" s="151">
        <v>570</v>
      </c>
      <c r="G190" s="180">
        <f t="shared" si="9"/>
        <v>70</v>
      </c>
      <c r="H190" s="675">
        <f t="shared" si="8"/>
        <v>1.14</v>
      </c>
      <c r="I190" s="82">
        <f t="shared" si="10"/>
        <v>0.004059829059829059</v>
      </c>
      <c r="S190" s="179"/>
    </row>
    <row r="191" spans="1:19" s="94" customFormat="1" ht="34.5" customHeight="1">
      <c r="A191" s="416" t="s">
        <v>821</v>
      </c>
      <c r="B191" s="491"/>
      <c r="C191" s="372" t="s">
        <v>822</v>
      </c>
      <c r="D191" s="151">
        <v>2989.91</v>
      </c>
      <c r="E191" s="151">
        <v>2340</v>
      </c>
      <c r="F191" s="151">
        <v>2340</v>
      </c>
      <c r="G191" s="180">
        <f t="shared" si="9"/>
        <v>-649.9099999999999</v>
      </c>
      <c r="H191" s="675">
        <f t="shared" si="8"/>
        <v>0.7826322531447435</v>
      </c>
      <c r="I191" s="82">
        <f t="shared" si="10"/>
        <v>0.000334458227839634</v>
      </c>
      <c r="S191" s="179"/>
    </row>
    <row r="192" spans="1:19" s="94" customFormat="1" ht="34.5" customHeight="1">
      <c r="A192" s="416" t="s">
        <v>658</v>
      </c>
      <c r="B192" s="491"/>
      <c r="C192" s="372" t="s">
        <v>659</v>
      </c>
      <c r="D192" s="151">
        <v>0</v>
      </c>
      <c r="E192" s="151">
        <v>0</v>
      </c>
      <c r="F192" s="151">
        <v>35</v>
      </c>
      <c r="G192" s="180">
        <f t="shared" si="9"/>
        <v>35</v>
      </c>
      <c r="H192" s="675" t="e">
        <f t="shared" si="8"/>
        <v>#DIV/0!</v>
      </c>
      <c r="I192" s="82" t="e">
        <f t="shared" si="10"/>
        <v>#DIV/0!</v>
      </c>
      <c r="S192" s="179"/>
    </row>
    <row r="193" spans="1:19" s="94" customFormat="1" ht="34.5" customHeight="1">
      <c r="A193" s="415" t="s">
        <v>660</v>
      </c>
      <c r="B193" s="491"/>
      <c r="C193" s="375" t="s">
        <v>661</v>
      </c>
      <c r="D193" s="152">
        <f>SUM(D194:D195)</f>
        <v>0</v>
      </c>
      <c r="E193" s="152">
        <f>SUM(E194:E195)</f>
        <v>0</v>
      </c>
      <c r="F193" s="152">
        <f>SUM(F194:F195)</f>
        <v>0</v>
      </c>
      <c r="G193" s="178">
        <f t="shared" si="9"/>
        <v>0</v>
      </c>
      <c r="H193" s="674" t="e">
        <f t="shared" si="8"/>
        <v>#DIV/0!</v>
      </c>
      <c r="I193" s="79" t="e">
        <f t="shared" si="10"/>
        <v>#DIV/0!</v>
      </c>
      <c r="S193" s="160"/>
    </row>
    <row r="194" spans="1:19" s="94" customFormat="1" ht="34.5" customHeight="1">
      <c r="A194" s="416" t="s">
        <v>662</v>
      </c>
      <c r="B194" s="491"/>
      <c r="C194" s="372" t="s">
        <v>663</v>
      </c>
      <c r="D194" s="151">
        <v>0</v>
      </c>
      <c r="E194" s="151">
        <v>0</v>
      </c>
      <c r="F194" s="151">
        <v>0</v>
      </c>
      <c r="G194" s="180">
        <f t="shared" si="9"/>
        <v>0</v>
      </c>
      <c r="H194" s="675" t="e">
        <f t="shared" si="8"/>
        <v>#DIV/0!</v>
      </c>
      <c r="I194" s="82" t="e">
        <f t="shared" si="10"/>
        <v>#DIV/0!</v>
      </c>
      <c r="S194" s="179"/>
    </row>
    <row r="195" spans="1:19" s="94" customFormat="1" ht="34.5" customHeight="1">
      <c r="A195" s="416" t="s">
        <v>664</v>
      </c>
      <c r="B195" s="491"/>
      <c r="C195" s="372" t="s">
        <v>661</v>
      </c>
      <c r="D195" s="151">
        <v>0</v>
      </c>
      <c r="E195" s="151">
        <v>0</v>
      </c>
      <c r="F195" s="151">
        <v>0</v>
      </c>
      <c r="G195" s="180">
        <f t="shared" si="9"/>
        <v>0</v>
      </c>
      <c r="H195" s="675" t="e">
        <f t="shared" si="8"/>
        <v>#DIV/0!</v>
      </c>
      <c r="I195" s="82" t="e">
        <f t="shared" si="10"/>
        <v>#DIV/0!</v>
      </c>
      <c r="S195" s="179"/>
    </row>
    <row r="196" spans="1:19" s="94" customFormat="1" ht="34.5" customHeight="1">
      <c r="A196" s="415" t="s">
        <v>755</v>
      </c>
      <c r="B196" s="491"/>
      <c r="C196" s="375" t="s">
        <v>764</v>
      </c>
      <c r="D196" s="152">
        <f>D197+D201</f>
        <v>60000</v>
      </c>
      <c r="E196" s="152">
        <f>E197+E201</f>
        <v>48197.22</v>
      </c>
      <c r="F196" s="152">
        <f>F197+F201</f>
        <v>75000</v>
      </c>
      <c r="G196" s="178">
        <f t="shared" si="9"/>
        <v>15000</v>
      </c>
      <c r="H196" s="674">
        <f t="shared" si="8"/>
        <v>1.25</v>
      </c>
      <c r="I196" s="79">
        <f t="shared" si="10"/>
        <v>2.5935105800708006E-05</v>
      </c>
      <c r="S196" s="160"/>
    </row>
    <row r="197" spans="1:19" s="94" customFormat="1" ht="34.5" customHeight="1">
      <c r="A197" s="415" t="s">
        <v>1088</v>
      </c>
      <c r="B197" s="494"/>
      <c r="C197" s="375" t="s">
        <v>1089</v>
      </c>
      <c r="D197" s="152">
        <f>SUM(D198:D200)</f>
        <v>60000</v>
      </c>
      <c r="E197" s="152">
        <f>SUM(E198:E200)</f>
        <v>48197.22</v>
      </c>
      <c r="F197" s="152">
        <f>SUM(F198:F200)</f>
        <v>75000</v>
      </c>
      <c r="G197" s="178">
        <f t="shared" si="9"/>
        <v>15000</v>
      </c>
      <c r="H197" s="674">
        <f t="shared" si="8"/>
        <v>1.25</v>
      </c>
      <c r="I197" s="79"/>
      <c r="S197" s="160"/>
    </row>
    <row r="198" spans="1:19" s="122" customFormat="1" ht="34.5" customHeight="1">
      <c r="A198" s="442" t="s">
        <v>681</v>
      </c>
      <c r="B198" s="657" t="s">
        <v>1110</v>
      </c>
      <c r="C198" s="376" t="s">
        <v>682</v>
      </c>
      <c r="D198" s="153">
        <v>5000</v>
      </c>
      <c r="E198" s="153">
        <v>0</v>
      </c>
      <c r="F198" s="153">
        <v>5000</v>
      </c>
      <c r="G198" s="233">
        <f t="shared" si="9"/>
        <v>0</v>
      </c>
      <c r="H198" s="675">
        <f aca="true" t="shared" si="11" ref="H198:H261">F198/D198</f>
        <v>1</v>
      </c>
      <c r="I198" s="310" t="e">
        <f>H198/E198</f>
        <v>#DIV/0!</v>
      </c>
      <c r="S198" s="187"/>
    </row>
    <row r="199" spans="1:19" s="122" customFormat="1" ht="34.5" customHeight="1">
      <c r="A199" s="442" t="s">
        <v>683</v>
      </c>
      <c r="B199" s="657" t="s">
        <v>1110</v>
      </c>
      <c r="C199" s="376" t="s">
        <v>684</v>
      </c>
      <c r="D199" s="153">
        <v>20000</v>
      </c>
      <c r="E199" s="153">
        <v>17656.61</v>
      </c>
      <c r="F199" s="153">
        <v>20000</v>
      </c>
      <c r="G199" s="233">
        <f t="shared" si="9"/>
        <v>0</v>
      </c>
      <c r="H199" s="675">
        <f t="shared" si="11"/>
        <v>1</v>
      </c>
      <c r="I199" s="310">
        <f>H199/E199</f>
        <v>5.663601336836459E-05</v>
      </c>
      <c r="S199" s="187">
        <v>20000</v>
      </c>
    </row>
    <row r="200" spans="1:19" s="122" customFormat="1" ht="34.5" customHeight="1">
      <c r="A200" s="442" t="s">
        <v>685</v>
      </c>
      <c r="B200" s="657" t="s">
        <v>1111</v>
      </c>
      <c r="C200" s="376" t="s">
        <v>686</v>
      </c>
      <c r="D200" s="153">
        <v>35000</v>
      </c>
      <c r="E200" s="153">
        <v>30540.61</v>
      </c>
      <c r="F200" s="153">
        <v>50000</v>
      </c>
      <c r="G200" s="233">
        <f t="shared" si="9"/>
        <v>15000</v>
      </c>
      <c r="H200" s="675">
        <f t="shared" si="11"/>
        <v>1.4285714285714286</v>
      </c>
      <c r="I200" s="310">
        <f>H200/E200</f>
        <v>4.67761262322995E-05</v>
      </c>
      <c r="S200" s="187"/>
    </row>
    <row r="201" spans="1:19" s="93" customFormat="1" ht="34.5" customHeight="1">
      <c r="A201" s="415" t="s">
        <v>1064</v>
      </c>
      <c r="B201" s="494" t="s">
        <v>1110</v>
      </c>
      <c r="C201" s="375" t="s">
        <v>1065</v>
      </c>
      <c r="D201" s="150">
        <f>D202</f>
        <v>0</v>
      </c>
      <c r="E201" s="150">
        <f>E202</f>
        <v>0</v>
      </c>
      <c r="F201" s="150">
        <f>F202</f>
        <v>0</v>
      </c>
      <c r="G201" s="180">
        <f aca="true" t="shared" si="12" ref="G201:G266">F201-D201</f>
        <v>0</v>
      </c>
      <c r="H201" s="675" t="e">
        <f t="shared" si="11"/>
        <v>#DIV/0!</v>
      </c>
      <c r="I201" s="79"/>
      <c r="S201" s="160"/>
    </row>
    <row r="202" spans="1:19" s="94" customFormat="1" ht="34.5" customHeight="1">
      <c r="A202" s="416" t="s">
        <v>1043</v>
      </c>
      <c r="B202" s="495"/>
      <c r="C202" s="372" t="s">
        <v>1044</v>
      </c>
      <c r="D202" s="151">
        <v>0</v>
      </c>
      <c r="E202" s="151">
        <v>0</v>
      </c>
      <c r="F202" s="151">
        <v>0</v>
      </c>
      <c r="G202" s="180">
        <f t="shared" si="12"/>
        <v>0</v>
      </c>
      <c r="H202" s="675" t="e">
        <f t="shared" si="11"/>
        <v>#DIV/0!</v>
      </c>
      <c r="I202" s="82" t="e">
        <f>H202/E202</f>
        <v>#DIV/0!</v>
      </c>
      <c r="S202" s="160"/>
    </row>
    <row r="203" spans="1:19" s="94" customFormat="1" ht="34.5" customHeight="1">
      <c r="A203" s="415" t="s">
        <v>721</v>
      </c>
      <c r="B203" s="494" t="s">
        <v>449</v>
      </c>
      <c r="C203" s="375" t="s">
        <v>734</v>
      </c>
      <c r="D203" s="152">
        <f>D204+D208+D213+D217+D219+D221</f>
        <v>55480</v>
      </c>
      <c r="E203" s="152">
        <f>E204+E208+E213+E217+E219+E221</f>
        <v>49569.229999999996</v>
      </c>
      <c r="F203" s="152">
        <f>F204+F208+F213+F217+F219+F221</f>
        <v>57328.89</v>
      </c>
      <c r="G203" s="178">
        <f t="shared" si="12"/>
        <v>1848.8899999999994</v>
      </c>
      <c r="H203" s="674">
        <f t="shared" si="11"/>
        <v>1.0333253424657534</v>
      </c>
      <c r="I203" s="79">
        <f t="shared" si="10"/>
        <v>2.0846104376964367E-05</v>
      </c>
      <c r="S203" s="160"/>
    </row>
    <row r="204" spans="1:19" s="94" customFormat="1" ht="34.5" customHeight="1">
      <c r="A204" s="415" t="s">
        <v>665</v>
      </c>
      <c r="B204" s="494"/>
      <c r="C204" s="375" t="s">
        <v>666</v>
      </c>
      <c r="D204" s="152">
        <f>SUM(D205:D207)</f>
        <v>2250</v>
      </c>
      <c r="E204" s="152">
        <f>SUM(E205:E207)</f>
        <v>415</v>
      </c>
      <c r="F204" s="152">
        <f>SUM(F205:F207)</f>
        <v>665</v>
      </c>
      <c r="G204" s="178">
        <f t="shared" si="12"/>
        <v>-1585</v>
      </c>
      <c r="H204" s="674">
        <f t="shared" si="11"/>
        <v>0.29555555555555557</v>
      </c>
      <c r="I204" s="79">
        <f t="shared" si="10"/>
        <v>0.000712182061579652</v>
      </c>
      <c r="S204" s="160"/>
    </row>
    <row r="205" spans="1:19" s="94" customFormat="1" ht="34.5" customHeight="1">
      <c r="A205" s="416" t="s">
        <v>667</v>
      </c>
      <c r="B205" s="495"/>
      <c r="C205" s="372" t="s">
        <v>668</v>
      </c>
      <c r="D205" s="151">
        <v>0</v>
      </c>
      <c r="E205" s="151">
        <v>0</v>
      </c>
      <c r="F205" s="151">
        <v>0</v>
      </c>
      <c r="G205" s="180">
        <f t="shared" si="12"/>
        <v>0</v>
      </c>
      <c r="H205" s="675" t="e">
        <f t="shared" si="11"/>
        <v>#DIV/0!</v>
      </c>
      <c r="I205" s="82" t="e">
        <f>H205/E205</f>
        <v>#DIV/0!</v>
      </c>
      <c r="S205" s="179"/>
    </row>
    <row r="206" spans="1:19" s="94" customFormat="1" ht="34.5" customHeight="1">
      <c r="A206" s="416" t="s">
        <v>760</v>
      </c>
      <c r="B206" s="495"/>
      <c r="C206" s="372" t="s">
        <v>761</v>
      </c>
      <c r="D206" s="151">
        <v>2000</v>
      </c>
      <c r="E206" s="151">
        <v>415</v>
      </c>
      <c r="F206" s="151">
        <v>415</v>
      </c>
      <c r="G206" s="180">
        <f t="shared" si="12"/>
        <v>-1585</v>
      </c>
      <c r="H206" s="675">
        <f t="shared" si="11"/>
        <v>0.2075</v>
      </c>
      <c r="I206" s="82"/>
      <c r="S206" s="179"/>
    </row>
    <row r="207" spans="1:19" s="94" customFormat="1" ht="34.5" customHeight="1">
      <c r="A207" s="416" t="s">
        <v>669</v>
      </c>
      <c r="B207" s="495"/>
      <c r="C207" s="372" t="s">
        <v>670</v>
      </c>
      <c r="D207" s="151">
        <v>250</v>
      </c>
      <c r="E207" s="151">
        <v>0</v>
      </c>
      <c r="F207" s="151">
        <v>250</v>
      </c>
      <c r="G207" s="180">
        <f t="shared" si="12"/>
        <v>0</v>
      </c>
      <c r="H207" s="675">
        <f t="shared" si="11"/>
        <v>1</v>
      </c>
      <c r="I207" s="82" t="e">
        <f t="shared" si="10"/>
        <v>#DIV/0!</v>
      </c>
      <c r="S207" s="179"/>
    </row>
    <row r="208" spans="1:19" s="94" customFormat="1" ht="34.5" customHeight="1">
      <c r="A208" s="415" t="s">
        <v>823</v>
      </c>
      <c r="B208" s="494" t="s">
        <v>1102</v>
      </c>
      <c r="C208" s="284" t="s">
        <v>824</v>
      </c>
      <c r="D208" s="152">
        <f>SUM(D209:D212)</f>
        <v>22480</v>
      </c>
      <c r="E208" s="152">
        <f>SUM(E209:E212)</f>
        <v>25234.379999999997</v>
      </c>
      <c r="F208" s="152">
        <f>SUM(F209:F212)</f>
        <v>27163.89</v>
      </c>
      <c r="G208" s="178">
        <f t="shared" si="12"/>
        <v>4683.889999999999</v>
      </c>
      <c r="H208" s="674">
        <f t="shared" si="11"/>
        <v>1.2083580960854092</v>
      </c>
      <c r="I208" s="82">
        <f t="shared" si="10"/>
        <v>4.788538874683703E-05</v>
      </c>
      <c r="S208" s="179"/>
    </row>
    <row r="209" spans="1:19" s="94" customFormat="1" ht="34.5" customHeight="1">
      <c r="A209" s="416" t="s">
        <v>825</v>
      </c>
      <c r="B209" s="495"/>
      <c r="C209" s="372" t="s">
        <v>826</v>
      </c>
      <c r="D209" s="151">
        <v>0</v>
      </c>
      <c r="E209" s="151">
        <v>0</v>
      </c>
      <c r="F209" s="151">
        <v>0</v>
      </c>
      <c r="G209" s="180">
        <f t="shared" si="12"/>
        <v>0</v>
      </c>
      <c r="H209" s="675" t="e">
        <f t="shared" si="11"/>
        <v>#DIV/0!</v>
      </c>
      <c r="I209" s="82" t="e">
        <f t="shared" si="10"/>
        <v>#DIV/0!</v>
      </c>
      <c r="S209" s="179">
        <v>18600</v>
      </c>
    </row>
    <row r="210" spans="1:19" s="94" customFormat="1" ht="34.5" customHeight="1">
      <c r="A210" s="416" t="s">
        <v>827</v>
      </c>
      <c r="B210" s="495"/>
      <c r="C210" s="372" t="s">
        <v>1185</v>
      </c>
      <c r="D210" s="151">
        <v>0</v>
      </c>
      <c r="E210" s="151">
        <v>0</v>
      </c>
      <c r="F210" s="151">
        <v>0</v>
      </c>
      <c r="G210" s="180">
        <f t="shared" si="12"/>
        <v>0</v>
      </c>
      <c r="H210" s="675" t="e">
        <f t="shared" si="11"/>
        <v>#DIV/0!</v>
      </c>
      <c r="I210" s="82" t="e">
        <f t="shared" si="10"/>
        <v>#DIV/0!</v>
      </c>
      <c r="S210" s="179"/>
    </row>
    <row r="211" spans="1:19" s="94" customFormat="1" ht="34.5" customHeight="1">
      <c r="A211" s="416" t="s">
        <v>752</v>
      </c>
      <c r="B211" s="495"/>
      <c r="C211" s="372" t="s">
        <v>753</v>
      </c>
      <c r="D211" s="151">
        <v>10000</v>
      </c>
      <c r="E211" s="151">
        <v>4070.49</v>
      </c>
      <c r="F211" s="151">
        <v>6000</v>
      </c>
      <c r="G211" s="180">
        <f t="shared" si="12"/>
        <v>-4000</v>
      </c>
      <c r="H211" s="675">
        <f t="shared" si="11"/>
        <v>0.6</v>
      </c>
      <c r="I211" s="82">
        <f t="shared" si="10"/>
        <v>0.0001474024011851153</v>
      </c>
      <c r="S211" s="179"/>
    </row>
    <row r="212" spans="1:19" s="94" customFormat="1" ht="45" customHeight="1">
      <c r="A212" s="416" t="s">
        <v>828</v>
      </c>
      <c r="B212" s="495"/>
      <c r="C212" s="372" t="s">
        <v>829</v>
      </c>
      <c r="D212" s="151">
        <v>12480</v>
      </c>
      <c r="E212" s="151">
        <v>21163.89</v>
      </c>
      <c r="F212" s="151">
        <v>21163.89</v>
      </c>
      <c r="G212" s="180">
        <f>F212-D212</f>
        <v>8683.89</v>
      </c>
      <c r="H212" s="675">
        <f t="shared" si="11"/>
        <v>1.6958245192307693</v>
      </c>
      <c r="I212" s="82">
        <f>H212/E212</f>
        <v>8.012820512820513E-05</v>
      </c>
      <c r="S212" s="179"/>
    </row>
    <row r="213" spans="1:19" s="94" customFormat="1" ht="34.5" customHeight="1">
      <c r="A213" s="415" t="s">
        <v>671</v>
      </c>
      <c r="B213" s="494" t="s">
        <v>1102</v>
      </c>
      <c r="C213" s="375" t="s">
        <v>672</v>
      </c>
      <c r="D213" s="152">
        <f>SUM(D214:D216)</f>
        <v>8000</v>
      </c>
      <c r="E213" s="152">
        <f>SUM(E214:E216)</f>
        <v>8509.92</v>
      </c>
      <c r="F213" s="152">
        <f>SUM(F214:F216)</f>
        <v>11500</v>
      </c>
      <c r="G213" s="178">
        <f t="shared" si="12"/>
        <v>3500</v>
      </c>
      <c r="H213" s="674">
        <f t="shared" si="11"/>
        <v>1.4375</v>
      </c>
      <c r="I213" s="79">
        <f t="shared" si="10"/>
        <v>0.00016892050689078158</v>
      </c>
      <c r="S213" s="160"/>
    </row>
    <row r="214" spans="1:19" s="122" customFormat="1" ht="34.5" customHeight="1">
      <c r="A214" s="442" t="s">
        <v>673</v>
      </c>
      <c r="B214" s="657"/>
      <c r="C214" s="376" t="s">
        <v>875</v>
      </c>
      <c r="D214" s="153">
        <v>5000</v>
      </c>
      <c r="E214" s="153">
        <v>6835.08</v>
      </c>
      <c r="F214" s="153">
        <v>8500</v>
      </c>
      <c r="G214" s="233">
        <f t="shared" si="12"/>
        <v>3500</v>
      </c>
      <c r="H214" s="675">
        <f t="shared" si="11"/>
        <v>1.7</v>
      </c>
      <c r="I214" s="310">
        <f t="shared" si="10"/>
        <v>0.00024871691333532307</v>
      </c>
      <c r="S214" s="187">
        <v>2500</v>
      </c>
    </row>
    <row r="215" spans="1:19" s="94" customFormat="1" ht="34.5" customHeight="1">
      <c r="A215" s="416" t="s">
        <v>674</v>
      </c>
      <c r="B215" s="495"/>
      <c r="C215" s="372" t="s">
        <v>675</v>
      </c>
      <c r="D215" s="151">
        <v>0</v>
      </c>
      <c r="E215" s="151">
        <v>0</v>
      </c>
      <c r="F215" s="151">
        <v>0</v>
      </c>
      <c r="G215" s="180">
        <f t="shared" si="12"/>
        <v>0</v>
      </c>
      <c r="H215" s="675" t="e">
        <f t="shared" si="11"/>
        <v>#DIV/0!</v>
      </c>
      <c r="I215" s="82" t="e">
        <f t="shared" si="10"/>
        <v>#DIV/0!</v>
      </c>
      <c r="S215" s="179"/>
    </row>
    <row r="216" spans="1:19" s="122" customFormat="1" ht="34.5" customHeight="1">
      <c r="A216" s="442" t="s">
        <v>830</v>
      </c>
      <c r="B216" s="657"/>
      <c r="C216" s="376" t="s">
        <v>831</v>
      </c>
      <c r="D216" s="153">
        <v>3000</v>
      </c>
      <c r="E216" s="153">
        <v>1674.84</v>
      </c>
      <c r="F216" s="153">
        <v>3000</v>
      </c>
      <c r="G216" s="233">
        <f t="shared" si="12"/>
        <v>0</v>
      </c>
      <c r="H216" s="675">
        <f t="shared" si="11"/>
        <v>1</v>
      </c>
      <c r="I216" s="310">
        <f t="shared" si="10"/>
        <v>0.0005970719591125123</v>
      </c>
      <c r="S216" s="187"/>
    </row>
    <row r="217" spans="1:19" s="94" customFormat="1" ht="34.5" customHeight="1">
      <c r="A217" s="415" t="s">
        <v>832</v>
      </c>
      <c r="B217" s="494" t="s">
        <v>1102</v>
      </c>
      <c r="C217" s="375" t="s">
        <v>833</v>
      </c>
      <c r="D217" s="150">
        <f>D218</f>
        <v>500</v>
      </c>
      <c r="E217" s="150">
        <f>E218</f>
        <v>0</v>
      </c>
      <c r="F217" s="150">
        <f>F218</f>
        <v>500</v>
      </c>
      <c r="G217" s="178">
        <f t="shared" si="12"/>
        <v>0</v>
      </c>
      <c r="H217" s="674">
        <f t="shared" si="11"/>
        <v>1</v>
      </c>
      <c r="I217" s="79" t="e">
        <f t="shared" si="10"/>
        <v>#DIV/0!</v>
      </c>
      <c r="S217" s="160"/>
    </row>
    <row r="218" spans="1:19" s="94" customFormat="1" ht="34.5" customHeight="1">
      <c r="A218" s="416" t="s">
        <v>834</v>
      </c>
      <c r="B218" s="495"/>
      <c r="C218" s="372" t="s">
        <v>835</v>
      </c>
      <c r="D218" s="151">
        <v>500</v>
      </c>
      <c r="E218" s="151">
        <v>0</v>
      </c>
      <c r="F218" s="151">
        <v>500</v>
      </c>
      <c r="G218" s="180">
        <f t="shared" si="12"/>
        <v>0</v>
      </c>
      <c r="H218" s="675">
        <f t="shared" si="11"/>
        <v>1</v>
      </c>
      <c r="I218" s="82" t="e">
        <f t="shared" si="10"/>
        <v>#DIV/0!</v>
      </c>
      <c r="S218" s="179"/>
    </row>
    <row r="219" spans="1:19" s="93" customFormat="1" ht="34.5" customHeight="1">
      <c r="A219" s="415" t="s">
        <v>197</v>
      </c>
      <c r="B219" s="494" t="s">
        <v>1102</v>
      </c>
      <c r="C219" s="375" t="s">
        <v>198</v>
      </c>
      <c r="D219" s="150">
        <f>D220</f>
        <v>11500</v>
      </c>
      <c r="E219" s="150">
        <f>E220</f>
        <v>11166</v>
      </c>
      <c r="F219" s="150">
        <f>F220</f>
        <v>11500</v>
      </c>
      <c r="G219" s="178">
        <f t="shared" si="12"/>
        <v>0</v>
      </c>
      <c r="H219" s="674">
        <f t="shared" si="11"/>
        <v>1</v>
      </c>
      <c r="I219" s="79"/>
      <c r="S219" s="160"/>
    </row>
    <row r="220" spans="1:19" s="94" customFormat="1" ht="34.5" customHeight="1">
      <c r="A220" s="416" t="s">
        <v>196</v>
      </c>
      <c r="B220" s="495"/>
      <c r="C220" s="372" t="s">
        <v>198</v>
      </c>
      <c r="D220" s="151">
        <v>11500</v>
      </c>
      <c r="E220" s="151">
        <v>11166</v>
      </c>
      <c r="F220" s="151">
        <v>11500</v>
      </c>
      <c r="G220" s="180">
        <f t="shared" si="12"/>
        <v>0</v>
      </c>
      <c r="H220" s="675">
        <f t="shared" si="11"/>
        <v>1</v>
      </c>
      <c r="I220" s="82"/>
      <c r="S220" s="179"/>
    </row>
    <row r="221" spans="1:19" s="93" customFormat="1" ht="34.5" customHeight="1">
      <c r="A221" s="415" t="s">
        <v>739</v>
      </c>
      <c r="B221" s="494" t="s">
        <v>1102</v>
      </c>
      <c r="C221" s="375" t="s">
        <v>734</v>
      </c>
      <c r="D221" s="152">
        <f>SUM(D222:D224)</f>
        <v>10750</v>
      </c>
      <c r="E221" s="152">
        <f>SUM(E222:E224)</f>
        <v>4243.93</v>
      </c>
      <c r="F221" s="152">
        <f>SUM(F222:F224)</f>
        <v>6000</v>
      </c>
      <c r="G221" s="178">
        <f t="shared" si="12"/>
        <v>-4750</v>
      </c>
      <c r="H221" s="674">
        <f t="shared" si="11"/>
        <v>0.5581395348837209</v>
      </c>
      <c r="I221" s="79">
        <f t="shared" si="10"/>
        <v>0.0001315147834398119</v>
      </c>
      <c r="S221" s="160"/>
    </row>
    <row r="222" spans="1:19" s="93" customFormat="1" ht="34.5" customHeight="1">
      <c r="A222" s="250" t="s">
        <v>762</v>
      </c>
      <c r="B222" s="494"/>
      <c r="C222" s="404" t="s">
        <v>763</v>
      </c>
      <c r="D222" s="180">
        <v>500</v>
      </c>
      <c r="E222" s="180">
        <v>0</v>
      </c>
      <c r="F222" s="180">
        <v>500</v>
      </c>
      <c r="G222" s="180">
        <f t="shared" si="12"/>
        <v>0</v>
      </c>
      <c r="H222" s="675">
        <f t="shared" si="11"/>
        <v>1</v>
      </c>
      <c r="I222" s="79"/>
      <c r="S222" s="160"/>
    </row>
    <row r="223" spans="1:19" s="93" customFormat="1" ht="34.5" customHeight="1">
      <c r="A223" s="416" t="s">
        <v>836</v>
      </c>
      <c r="B223" s="495"/>
      <c r="C223" s="372" t="s">
        <v>837</v>
      </c>
      <c r="D223" s="151">
        <v>250</v>
      </c>
      <c r="E223" s="151">
        <v>250</v>
      </c>
      <c r="F223" s="151">
        <v>500</v>
      </c>
      <c r="G223" s="180">
        <f t="shared" si="12"/>
        <v>250</v>
      </c>
      <c r="H223" s="675">
        <f t="shared" si="11"/>
        <v>2</v>
      </c>
      <c r="I223" s="82">
        <f t="shared" si="10"/>
        <v>0.008</v>
      </c>
      <c r="J223" s="94"/>
      <c r="K223" s="94"/>
      <c r="L223" s="94"/>
      <c r="M223" s="94"/>
      <c r="N223" s="94"/>
      <c r="O223" s="94"/>
      <c r="P223" s="94"/>
      <c r="Q223" s="94"/>
      <c r="R223" s="94"/>
      <c r="S223" s="179"/>
    </row>
    <row r="224" spans="1:19" s="646" customFormat="1" ht="34.5" customHeight="1">
      <c r="A224" s="442" t="s">
        <v>740</v>
      </c>
      <c r="B224" s="657"/>
      <c r="C224" s="376" t="s">
        <v>734</v>
      </c>
      <c r="D224" s="153">
        <v>10000</v>
      </c>
      <c r="E224" s="153">
        <v>3993.93</v>
      </c>
      <c r="F224" s="153">
        <v>5000</v>
      </c>
      <c r="G224" s="654">
        <f t="shared" si="12"/>
        <v>-5000</v>
      </c>
      <c r="H224" s="675">
        <f t="shared" si="11"/>
        <v>0.5</v>
      </c>
      <c r="I224" s="645">
        <f t="shared" si="10"/>
        <v>0.00012518997578825868</v>
      </c>
      <c r="S224" s="153"/>
    </row>
    <row r="225" spans="1:19" s="93" customFormat="1" ht="34.5" customHeight="1">
      <c r="A225" s="415" t="s">
        <v>1066</v>
      </c>
      <c r="B225" s="494" t="s">
        <v>1103</v>
      </c>
      <c r="C225" s="381" t="s">
        <v>1067</v>
      </c>
      <c r="D225" s="150">
        <f>SUM(D226+D228+D230)</f>
        <v>112239</v>
      </c>
      <c r="E225" s="150">
        <f>SUM(E226+E228+E230)</f>
        <v>75874.17</v>
      </c>
      <c r="F225" s="150">
        <f>SUM(F226+F228+F230)</f>
        <v>112239</v>
      </c>
      <c r="G225" s="178">
        <f t="shared" si="12"/>
        <v>0</v>
      </c>
      <c r="H225" s="674">
        <f t="shared" si="11"/>
        <v>1</v>
      </c>
      <c r="I225" s="79"/>
      <c r="S225" s="160"/>
    </row>
    <row r="226" spans="1:19" s="94" customFormat="1" ht="34.5" customHeight="1">
      <c r="A226" s="415" t="s">
        <v>767</v>
      </c>
      <c r="B226" s="494"/>
      <c r="C226" s="375" t="s">
        <v>765</v>
      </c>
      <c r="D226" s="152">
        <f>D227</f>
        <v>112239</v>
      </c>
      <c r="E226" s="152">
        <f>E227</f>
        <v>75874.17</v>
      </c>
      <c r="F226" s="152">
        <f>F227</f>
        <v>112239</v>
      </c>
      <c r="G226" s="178">
        <f t="shared" si="12"/>
        <v>0</v>
      </c>
      <c r="H226" s="674">
        <f t="shared" si="11"/>
        <v>1</v>
      </c>
      <c r="I226" s="79">
        <f t="shared" si="10"/>
        <v>1.3179715837418716E-05</v>
      </c>
      <c r="S226" s="160"/>
    </row>
    <row r="227" spans="1:19" s="90" customFormat="1" ht="34.5" customHeight="1">
      <c r="A227" s="416" t="s">
        <v>741</v>
      </c>
      <c r="B227" s="495"/>
      <c r="C227" s="372" t="s">
        <v>742</v>
      </c>
      <c r="D227" s="151">
        <v>112239</v>
      </c>
      <c r="E227" s="151">
        <v>75874.17</v>
      </c>
      <c r="F227" s="151">
        <v>112239</v>
      </c>
      <c r="G227" s="180">
        <f t="shared" si="12"/>
        <v>0</v>
      </c>
      <c r="H227" s="675">
        <f t="shared" si="11"/>
        <v>1</v>
      </c>
      <c r="I227" s="82">
        <f t="shared" si="10"/>
        <v>1.3179715837418716E-05</v>
      </c>
      <c r="S227" s="179"/>
    </row>
    <row r="228" spans="1:19" s="90" customFormat="1" ht="34.5" customHeight="1">
      <c r="A228" s="415" t="s">
        <v>1024</v>
      </c>
      <c r="B228" s="494"/>
      <c r="C228" s="375" t="s">
        <v>1025</v>
      </c>
      <c r="D228" s="150">
        <f>D229</f>
        <v>0</v>
      </c>
      <c r="E228" s="150">
        <f>E229</f>
        <v>0</v>
      </c>
      <c r="F228" s="150">
        <f>F229</f>
        <v>0</v>
      </c>
      <c r="G228" s="178">
        <f t="shared" si="12"/>
        <v>0</v>
      </c>
      <c r="H228" s="674" t="e">
        <f t="shared" si="11"/>
        <v>#DIV/0!</v>
      </c>
      <c r="I228" s="79" t="e">
        <f t="shared" si="10"/>
        <v>#DIV/0!</v>
      </c>
      <c r="S228" s="160"/>
    </row>
    <row r="229" spans="1:19" s="90" customFormat="1" ht="34.5" customHeight="1">
      <c r="A229" s="416" t="s">
        <v>1026</v>
      </c>
      <c r="B229" s="495"/>
      <c r="C229" s="372" t="s">
        <v>1027</v>
      </c>
      <c r="D229" s="151">
        <v>0</v>
      </c>
      <c r="E229" s="151">
        <v>0</v>
      </c>
      <c r="F229" s="151">
        <v>0</v>
      </c>
      <c r="G229" s="180">
        <f t="shared" si="12"/>
        <v>0</v>
      </c>
      <c r="H229" s="675" t="e">
        <f t="shared" si="11"/>
        <v>#DIV/0!</v>
      </c>
      <c r="I229" s="82" t="e">
        <f t="shared" si="10"/>
        <v>#DIV/0!</v>
      </c>
      <c r="S229" s="179"/>
    </row>
    <row r="230" spans="1:19" s="90" customFormat="1" ht="34.5" customHeight="1">
      <c r="A230" s="415" t="s">
        <v>998</v>
      </c>
      <c r="B230" s="494"/>
      <c r="C230" s="375" t="s">
        <v>999</v>
      </c>
      <c r="D230" s="150">
        <f>D231</f>
        <v>0</v>
      </c>
      <c r="E230" s="150">
        <f>E231</f>
        <v>0</v>
      </c>
      <c r="F230" s="150">
        <f>F231</f>
        <v>0</v>
      </c>
      <c r="G230" s="178">
        <f t="shared" si="12"/>
        <v>0</v>
      </c>
      <c r="H230" s="674" t="e">
        <f t="shared" si="11"/>
        <v>#DIV/0!</v>
      </c>
      <c r="I230" s="79" t="e">
        <f t="shared" si="10"/>
        <v>#DIV/0!</v>
      </c>
      <c r="S230" s="160"/>
    </row>
    <row r="231" spans="1:19" s="90" customFormat="1" ht="34.5" customHeight="1">
      <c r="A231" s="416" t="s">
        <v>1000</v>
      </c>
      <c r="B231" s="495"/>
      <c r="C231" s="372" t="s">
        <v>1001</v>
      </c>
      <c r="D231" s="151">
        <v>0</v>
      </c>
      <c r="E231" s="151">
        <v>0</v>
      </c>
      <c r="F231" s="151">
        <v>0</v>
      </c>
      <c r="G231" s="180">
        <f t="shared" si="12"/>
        <v>0</v>
      </c>
      <c r="H231" s="675" t="e">
        <f t="shared" si="11"/>
        <v>#DIV/0!</v>
      </c>
      <c r="I231" s="82" t="e">
        <f t="shared" si="10"/>
        <v>#DIV/0!</v>
      </c>
      <c r="S231" s="179"/>
    </row>
    <row r="232" spans="1:19" s="94" customFormat="1" ht="34.5" customHeight="1">
      <c r="A232" s="415" t="s">
        <v>390</v>
      </c>
      <c r="B232" s="494" t="s">
        <v>1103</v>
      </c>
      <c r="C232" s="375" t="s">
        <v>676</v>
      </c>
      <c r="D232" s="152">
        <f>SUM(D233:D236)</f>
        <v>0</v>
      </c>
      <c r="E232" s="152">
        <f>SUM(E233:E236)</f>
        <v>0</v>
      </c>
      <c r="F232" s="152">
        <f>SUM(F233:F236)</f>
        <v>0</v>
      </c>
      <c r="G232" s="178">
        <f t="shared" si="12"/>
        <v>0</v>
      </c>
      <c r="H232" s="674" t="e">
        <f t="shared" si="11"/>
        <v>#DIV/0!</v>
      </c>
      <c r="I232" s="79" t="e">
        <f>H232/E232</f>
        <v>#DIV/0!</v>
      </c>
      <c r="S232" s="160"/>
    </row>
    <row r="233" spans="1:19" s="90" customFormat="1" ht="34.5" customHeight="1">
      <c r="A233" s="416" t="s">
        <v>379</v>
      </c>
      <c r="B233" s="495"/>
      <c r="C233" s="372" t="s">
        <v>380</v>
      </c>
      <c r="D233" s="151">
        <v>0</v>
      </c>
      <c r="E233" s="151">
        <v>0</v>
      </c>
      <c r="F233" s="151">
        <v>0</v>
      </c>
      <c r="G233" s="180">
        <f t="shared" si="12"/>
        <v>0</v>
      </c>
      <c r="H233" s="675" t="e">
        <f t="shared" si="11"/>
        <v>#DIV/0!</v>
      </c>
      <c r="I233" s="82"/>
      <c r="S233" s="179"/>
    </row>
    <row r="234" spans="1:19" s="90" customFormat="1" ht="34.5" customHeight="1">
      <c r="A234" s="416" t="s">
        <v>381</v>
      </c>
      <c r="B234" s="495"/>
      <c r="C234" s="372" t="s">
        <v>680</v>
      </c>
      <c r="D234" s="151">
        <v>0</v>
      </c>
      <c r="E234" s="151">
        <v>0</v>
      </c>
      <c r="F234" s="151">
        <v>0</v>
      </c>
      <c r="G234" s="180">
        <f t="shared" si="12"/>
        <v>0</v>
      </c>
      <c r="H234" s="675" t="e">
        <f t="shared" si="11"/>
        <v>#DIV/0!</v>
      </c>
      <c r="I234" s="82"/>
      <c r="S234" s="179"/>
    </row>
    <row r="235" spans="1:19" s="90" customFormat="1" ht="34.5" customHeight="1">
      <c r="A235" s="416" t="s">
        <v>382</v>
      </c>
      <c r="B235" s="495"/>
      <c r="C235" s="372" t="s">
        <v>388</v>
      </c>
      <c r="D235" s="151">
        <v>0</v>
      </c>
      <c r="E235" s="151">
        <v>0</v>
      </c>
      <c r="F235" s="151">
        <v>0</v>
      </c>
      <c r="G235" s="180">
        <f t="shared" si="12"/>
        <v>0</v>
      </c>
      <c r="H235" s="675" t="e">
        <f t="shared" si="11"/>
        <v>#DIV/0!</v>
      </c>
      <c r="I235" s="82"/>
      <c r="S235" s="179"/>
    </row>
    <row r="236" spans="1:19" s="90" customFormat="1" ht="34.5" customHeight="1">
      <c r="A236" s="416" t="s">
        <v>389</v>
      </c>
      <c r="B236" s="495"/>
      <c r="C236" s="372" t="s">
        <v>678</v>
      </c>
      <c r="D236" s="151">
        <v>0</v>
      </c>
      <c r="E236" s="151">
        <v>0</v>
      </c>
      <c r="F236" s="151">
        <v>0</v>
      </c>
      <c r="G236" s="180">
        <f t="shared" si="12"/>
        <v>0</v>
      </c>
      <c r="H236" s="675" t="e">
        <f t="shared" si="11"/>
        <v>#DIV/0!</v>
      </c>
      <c r="I236" s="82"/>
      <c r="S236" s="179"/>
    </row>
    <row r="237" spans="1:19" s="92" customFormat="1" ht="34.5" customHeight="1">
      <c r="A237" s="231" t="s">
        <v>465</v>
      </c>
      <c r="B237" s="176" t="s">
        <v>1102</v>
      </c>
      <c r="C237" s="284" t="s">
        <v>466</v>
      </c>
      <c r="D237" s="160">
        <f>D238</f>
        <v>500</v>
      </c>
      <c r="E237" s="160">
        <f>E238</f>
        <v>0</v>
      </c>
      <c r="F237" s="160">
        <f>F238</f>
        <v>500</v>
      </c>
      <c r="G237" s="178">
        <f t="shared" si="12"/>
        <v>0</v>
      </c>
      <c r="H237" s="674">
        <f t="shared" si="11"/>
        <v>1</v>
      </c>
      <c r="I237" s="79"/>
      <c r="S237" s="160"/>
    </row>
    <row r="238" spans="1:19" s="90" customFormat="1" ht="34.5" customHeight="1">
      <c r="A238" s="416" t="s">
        <v>248</v>
      </c>
      <c r="B238" s="495"/>
      <c r="C238" s="372" t="s">
        <v>466</v>
      </c>
      <c r="D238" s="151">
        <v>500</v>
      </c>
      <c r="E238" s="151">
        <v>0</v>
      </c>
      <c r="F238" s="151">
        <v>500</v>
      </c>
      <c r="G238" s="180">
        <f t="shared" si="12"/>
        <v>0</v>
      </c>
      <c r="H238" s="675">
        <f t="shared" si="11"/>
        <v>1</v>
      </c>
      <c r="I238" s="82"/>
      <c r="S238" s="179"/>
    </row>
    <row r="239" spans="1:19" s="93" customFormat="1" ht="34.5" customHeight="1">
      <c r="A239" s="441" t="s">
        <v>1084</v>
      </c>
      <c r="B239" s="491"/>
      <c r="C239" s="374" t="s">
        <v>768</v>
      </c>
      <c r="D239" s="150">
        <f>D240</f>
        <v>380024.12</v>
      </c>
      <c r="E239" s="150">
        <f>E240</f>
        <v>33352.92</v>
      </c>
      <c r="F239" s="150">
        <f>F240</f>
        <v>259518.57</v>
      </c>
      <c r="G239" s="178">
        <f t="shared" si="12"/>
        <v>-120505.54999999999</v>
      </c>
      <c r="H239" s="674">
        <f t="shared" si="11"/>
        <v>0.6829002590677665</v>
      </c>
      <c r="I239" s="79"/>
      <c r="S239" s="160"/>
    </row>
    <row r="240" spans="1:19" s="94" customFormat="1" ht="34.5" customHeight="1">
      <c r="A240" s="441" t="s">
        <v>687</v>
      </c>
      <c r="B240" s="491"/>
      <c r="C240" s="374" t="s">
        <v>688</v>
      </c>
      <c r="D240" s="150">
        <f>D241+D261+D271+D295</f>
        <v>380024.12</v>
      </c>
      <c r="E240" s="150">
        <f>E241+E261+E271+E295</f>
        <v>33352.92</v>
      </c>
      <c r="F240" s="150">
        <f>F241+F261+F295</f>
        <v>259518.57</v>
      </c>
      <c r="G240" s="178">
        <f t="shared" si="12"/>
        <v>-120505.54999999999</v>
      </c>
      <c r="H240" s="674">
        <f t="shared" si="11"/>
        <v>0.6829002590677665</v>
      </c>
      <c r="I240" s="79">
        <f t="shared" si="10"/>
        <v>2.0474976675738332E-05</v>
      </c>
      <c r="S240" s="160"/>
    </row>
    <row r="241" spans="1:19" s="94" customFormat="1" ht="34.5" customHeight="1">
      <c r="A241" s="441" t="s">
        <v>1068</v>
      </c>
      <c r="B241" s="491"/>
      <c r="C241" s="374" t="s">
        <v>1069</v>
      </c>
      <c r="D241" s="150">
        <f>D242+D246+D250+D255</f>
        <v>152000</v>
      </c>
      <c r="E241" s="150">
        <f>SUM(E242:E246)</f>
        <v>31740.12</v>
      </c>
      <c r="F241" s="150">
        <f>F242+F246+F250+F255</f>
        <v>170722.13</v>
      </c>
      <c r="G241" s="178">
        <f t="shared" si="12"/>
        <v>18722.130000000005</v>
      </c>
      <c r="H241" s="674">
        <f t="shared" si="11"/>
        <v>1.1231719078947369</v>
      </c>
      <c r="I241" s="79"/>
      <c r="S241" s="160"/>
    </row>
    <row r="242" spans="1:19" s="94" customFormat="1" ht="34.5" customHeight="1">
      <c r="A242" s="441" t="s">
        <v>838</v>
      </c>
      <c r="B242" s="491"/>
      <c r="C242" s="374" t="s">
        <v>839</v>
      </c>
      <c r="D242" s="150">
        <f>SUM(D243:D244)</f>
        <v>0</v>
      </c>
      <c r="E242" s="150">
        <f>SUM(E243:E244)</f>
        <v>0</v>
      </c>
      <c r="F242" s="150">
        <f>SUM(F243:F245)</f>
        <v>36243.58</v>
      </c>
      <c r="G242" s="178">
        <f t="shared" si="12"/>
        <v>36243.58</v>
      </c>
      <c r="H242" s="674" t="e">
        <f t="shared" si="11"/>
        <v>#DIV/0!</v>
      </c>
      <c r="I242" s="79" t="e">
        <f t="shared" si="10"/>
        <v>#DIV/0!</v>
      </c>
      <c r="S242" s="160"/>
    </row>
    <row r="243" spans="1:19" s="94" customFormat="1" ht="34.5" customHeight="1">
      <c r="A243" s="446" t="s">
        <v>1028</v>
      </c>
      <c r="B243" s="496"/>
      <c r="C243" s="380" t="s">
        <v>1029</v>
      </c>
      <c r="D243" s="151">
        <v>0</v>
      </c>
      <c r="E243" s="151">
        <v>0</v>
      </c>
      <c r="F243" s="151">
        <v>0</v>
      </c>
      <c r="G243" s="180">
        <f t="shared" si="12"/>
        <v>0</v>
      </c>
      <c r="H243" s="674" t="e">
        <f t="shared" si="11"/>
        <v>#DIV/0!</v>
      </c>
      <c r="I243" s="82" t="e">
        <f t="shared" si="10"/>
        <v>#DIV/0!</v>
      </c>
      <c r="S243" s="179"/>
    </row>
    <row r="244" spans="1:19" s="94" customFormat="1" ht="86.25" customHeight="1">
      <c r="A244" s="446" t="s">
        <v>840</v>
      </c>
      <c r="B244" s="496"/>
      <c r="C244" s="380" t="s">
        <v>283</v>
      </c>
      <c r="D244" s="151">
        <v>0</v>
      </c>
      <c r="E244" s="151">
        <v>0</v>
      </c>
      <c r="F244" s="151">
        <v>17000</v>
      </c>
      <c r="G244" s="180">
        <f>F244-D244</f>
        <v>17000</v>
      </c>
      <c r="H244" s="675" t="e">
        <f t="shared" si="11"/>
        <v>#DIV/0!</v>
      </c>
      <c r="I244" s="82" t="e">
        <f t="shared" si="10"/>
        <v>#DIV/0!</v>
      </c>
      <c r="S244" s="179"/>
    </row>
    <row r="245" spans="1:19" s="94" customFormat="1" ht="86.25" customHeight="1">
      <c r="A245" s="446" t="s">
        <v>285</v>
      </c>
      <c r="B245" s="496"/>
      <c r="C245" s="380" t="s">
        <v>1062</v>
      </c>
      <c r="D245" s="151">
        <v>0</v>
      </c>
      <c r="E245" s="151">
        <v>0</v>
      </c>
      <c r="F245" s="151">
        <v>19243.58</v>
      </c>
      <c r="G245" s="180">
        <f>F245-D245</f>
        <v>19243.58</v>
      </c>
      <c r="H245" s="674" t="e">
        <f t="shared" si="11"/>
        <v>#DIV/0!</v>
      </c>
      <c r="I245" s="82"/>
      <c r="S245" s="179"/>
    </row>
    <row r="246" spans="1:19" s="94" customFormat="1" ht="34.5" customHeight="1">
      <c r="A246" s="441" t="s">
        <v>1007</v>
      </c>
      <c r="B246" s="491"/>
      <c r="C246" s="374" t="s">
        <v>1008</v>
      </c>
      <c r="D246" s="150">
        <f>SUM(D247:D249)</f>
        <v>152000</v>
      </c>
      <c r="E246" s="150">
        <f>SUM(E247:E249)</f>
        <v>31740.12</v>
      </c>
      <c r="F246" s="150">
        <f>SUM(F247:F249)</f>
        <v>124774.52</v>
      </c>
      <c r="G246" s="178">
        <f t="shared" si="12"/>
        <v>-27225.479999999996</v>
      </c>
      <c r="H246" s="674">
        <f t="shared" si="11"/>
        <v>0.820885</v>
      </c>
      <c r="I246" s="79">
        <f t="shared" si="10"/>
        <v>2.5862693650811653E-05</v>
      </c>
      <c r="S246" s="160"/>
    </row>
    <row r="247" spans="1:19" s="94" customFormat="1" ht="72" customHeight="1">
      <c r="A247" s="412" t="s">
        <v>975</v>
      </c>
      <c r="B247" s="493"/>
      <c r="C247" s="522" t="s">
        <v>276</v>
      </c>
      <c r="D247" s="179">
        <v>70000</v>
      </c>
      <c r="E247" s="179">
        <v>1965.6</v>
      </c>
      <c r="F247" s="179">
        <v>95000</v>
      </c>
      <c r="G247" s="178">
        <f t="shared" si="12"/>
        <v>25000</v>
      </c>
      <c r="H247" s="674">
        <f t="shared" si="11"/>
        <v>1.3571428571428572</v>
      </c>
      <c r="I247" s="82"/>
      <c r="S247" s="179"/>
    </row>
    <row r="248" spans="1:19" s="94" customFormat="1" ht="44.25" customHeight="1">
      <c r="A248" s="446" t="s">
        <v>1009</v>
      </c>
      <c r="B248" s="496"/>
      <c r="C248" s="380" t="s">
        <v>356</v>
      </c>
      <c r="D248" s="151">
        <v>0</v>
      </c>
      <c r="E248" s="151">
        <v>29774.52</v>
      </c>
      <c r="F248" s="151">
        <v>29774.52</v>
      </c>
      <c r="G248" s="180">
        <f t="shared" si="12"/>
        <v>29774.52</v>
      </c>
      <c r="H248" s="675" t="e">
        <f t="shared" si="11"/>
        <v>#DIV/0!</v>
      </c>
      <c r="I248" s="82" t="e">
        <f t="shared" si="10"/>
        <v>#DIV/0!</v>
      </c>
      <c r="S248" s="179"/>
    </row>
    <row r="249" spans="1:19" s="122" customFormat="1" ht="34.5" customHeight="1">
      <c r="A249" s="652" t="s">
        <v>1010</v>
      </c>
      <c r="B249" s="658"/>
      <c r="C249" s="653" t="s">
        <v>399</v>
      </c>
      <c r="D249" s="153">
        <v>82000</v>
      </c>
      <c r="E249" s="153">
        <v>0</v>
      </c>
      <c r="F249" s="153">
        <v>0</v>
      </c>
      <c r="G249" s="233">
        <f t="shared" si="12"/>
        <v>-82000</v>
      </c>
      <c r="H249" s="675">
        <f t="shared" si="11"/>
        <v>0</v>
      </c>
      <c r="I249" s="310" t="e">
        <f t="shared" si="10"/>
        <v>#DIV/0!</v>
      </c>
      <c r="S249" s="187"/>
    </row>
    <row r="250" spans="1:19" s="94" customFormat="1" ht="34.5" customHeight="1">
      <c r="A250" s="441" t="s">
        <v>689</v>
      </c>
      <c r="B250" s="491"/>
      <c r="C250" s="374" t="s">
        <v>690</v>
      </c>
      <c r="D250" s="150">
        <f>SUM(D251:D254)</f>
        <v>0</v>
      </c>
      <c r="E250" s="150">
        <f>SUM(E251:E254)</f>
        <v>0</v>
      </c>
      <c r="F250" s="150">
        <f>SUM(F251:F254)</f>
        <v>0</v>
      </c>
      <c r="G250" s="178">
        <f t="shared" si="12"/>
        <v>0</v>
      </c>
      <c r="H250" s="674" t="e">
        <f t="shared" si="11"/>
        <v>#DIV/0!</v>
      </c>
      <c r="I250" s="79" t="e">
        <f t="shared" si="10"/>
        <v>#DIV/0!</v>
      </c>
      <c r="S250" s="160"/>
    </row>
    <row r="251" spans="1:19" s="94" customFormat="1" ht="34.5" customHeight="1">
      <c r="A251" s="446" t="s">
        <v>692</v>
      </c>
      <c r="B251" s="496"/>
      <c r="C251" s="380" t="s">
        <v>398</v>
      </c>
      <c r="D251" s="151">
        <v>0</v>
      </c>
      <c r="E251" s="151">
        <v>0</v>
      </c>
      <c r="F251" s="151">
        <v>0</v>
      </c>
      <c r="G251" s="180">
        <f t="shared" si="12"/>
        <v>0</v>
      </c>
      <c r="H251" s="675" t="e">
        <f t="shared" si="11"/>
        <v>#DIV/0!</v>
      </c>
      <c r="I251" s="82" t="e">
        <f t="shared" si="10"/>
        <v>#DIV/0!</v>
      </c>
      <c r="S251" s="179"/>
    </row>
    <row r="252" spans="1:19" s="94" customFormat="1" ht="34.5" customHeight="1">
      <c r="A252" s="446" t="s">
        <v>693</v>
      </c>
      <c r="B252" s="496"/>
      <c r="C252" s="380" t="s">
        <v>694</v>
      </c>
      <c r="D252" s="151">
        <v>0</v>
      </c>
      <c r="E252" s="151">
        <v>0</v>
      </c>
      <c r="F252" s="151">
        <v>0</v>
      </c>
      <c r="G252" s="180">
        <f t="shared" si="12"/>
        <v>0</v>
      </c>
      <c r="H252" s="675" t="e">
        <f t="shared" si="11"/>
        <v>#DIV/0!</v>
      </c>
      <c r="I252" s="82" t="e">
        <f aca="true" t="shared" si="13" ref="I252:I310">H252/E252</f>
        <v>#DIV/0!</v>
      </c>
      <c r="S252" s="179"/>
    </row>
    <row r="253" spans="1:19" s="94" customFormat="1" ht="34.5" customHeight="1">
      <c r="A253" s="446" t="s">
        <v>691</v>
      </c>
      <c r="B253" s="496"/>
      <c r="C253" s="380" t="s">
        <v>277</v>
      </c>
      <c r="D253" s="151">
        <v>0</v>
      </c>
      <c r="E253" s="151"/>
      <c r="F253" s="151">
        <v>0</v>
      </c>
      <c r="G253" s="180">
        <f t="shared" si="12"/>
        <v>0</v>
      </c>
      <c r="H253" s="675" t="e">
        <f t="shared" si="11"/>
        <v>#DIV/0!</v>
      </c>
      <c r="I253" s="82" t="e">
        <f t="shared" si="13"/>
        <v>#DIV/0!</v>
      </c>
      <c r="S253" s="179"/>
    </row>
    <row r="254" spans="1:19" s="94" customFormat="1" ht="34.5" customHeight="1">
      <c r="A254" s="446" t="s">
        <v>1002</v>
      </c>
      <c r="B254" s="496"/>
      <c r="C254" s="380" t="s">
        <v>278</v>
      </c>
      <c r="D254" s="151">
        <v>0</v>
      </c>
      <c r="E254" s="151">
        <v>0</v>
      </c>
      <c r="F254" s="151">
        <v>0</v>
      </c>
      <c r="G254" s="180">
        <f t="shared" si="12"/>
        <v>0</v>
      </c>
      <c r="H254" s="675" t="e">
        <f t="shared" si="11"/>
        <v>#DIV/0!</v>
      </c>
      <c r="I254" s="82" t="e">
        <f t="shared" si="13"/>
        <v>#DIV/0!</v>
      </c>
      <c r="S254" s="179"/>
    </row>
    <row r="255" spans="1:19" s="94" customFormat="1" ht="34.5" customHeight="1">
      <c r="A255" s="441" t="s">
        <v>841</v>
      </c>
      <c r="B255" s="491"/>
      <c r="C255" s="374" t="s">
        <v>842</v>
      </c>
      <c r="D255" s="150">
        <f>SUM(D256:D260)</f>
        <v>0</v>
      </c>
      <c r="E255" s="150">
        <f>SUM(E256:E260)</f>
        <v>9704.03</v>
      </c>
      <c r="F255" s="150">
        <f>SUM(F256:F260)</f>
        <v>9704.03</v>
      </c>
      <c r="G255" s="178">
        <f t="shared" si="12"/>
        <v>9704.03</v>
      </c>
      <c r="H255" s="674" t="e">
        <f t="shared" si="11"/>
        <v>#DIV/0!</v>
      </c>
      <c r="I255" s="79" t="e">
        <f t="shared" si="13"/>
        <v>#DIV/0!</v>
      </c>
      <c r="S255" s="160"/>
    </row>
    <row r="256" spans="1:19" s="94" customFormat="1" ht="60" customHeight="1">
      <c r="A256" s="446" t="s">
        <v>843</v>
      </c>
      <c r="B256" s="496"/>
      <c r="C256" s="380" t="s">
        <v>357</v>
      </c>
      <c r="D256" s="151">
        <v>0</v>
      </c>
      <c r="E256" s="151">
        <v>0</v>
      </c>
      <c r="F256" s="151">
        <v>0</v>
      </c>
      <c r="G256" s="180">
        <f t="shared" si="12"/>
        <v>0</v>
      </c>
      <c r="H256" s="675" t="e">
        <f t="shared" si="11"/>
        <v>#DIV/0!</v>
      </c>
      <c r="I256" s="82" t="e">
        <f t="shared" si="13"/>
        <v>#DIV/0!</v>
      </c>
      <c r="S256" s="179"/>
    </row>
    <row r="257" spans="1:19" s="94" customFormat="1" ht="34.5" customHeight="1">
      <c r="A257" s="446" t="s">
        <v>844</v>
      </c>
      <c r="B257" s="496"/>
      <c r="C257" s="380" t="s">
        <v>358</v>
      </c>
      <c r="D257" s="151">
        <v>0</v>
      </c>
      <c r="E257" s="151">
        <v>1514.03</v>
      </c>
      <c r="F257" s="151">
        <v>1514.03</v>
      </c>
      <c r="G257" s="180">
        <f t="shared" si="12"/>
        <v>1514.03</v>
      </c>
      <c r="H257" s="675" t="e">
        <f t="shared" si="11"/>
        <v>#DIV/0!</v>
      </c>
      <c r="I257" s="82" t="e">
        <f t="shared" si="13"/>
        <v>#DIV/0!</v>
      </c>
      <c r="S257" s="179"/>
    </row>
    <row r="258" spans="1:19" s="122" customFormat="1" ht="34.5" customHeight="1">
      <c r="A258" s="652" t="s">
        <v>1178</v>
      </c>
      <c r="B258" s="658"/>
      <c r="C258" s="653" t="s">
        <v>1179</v>
      </c>
      <c r="D258" s="153">
        <v>0</v>
      </c>
      <c r="E258" s="153">
        <v>0</v>
      </c>
      <c r="F258" s="153">
        <v>0</v>
      </c>
      <c r="G258" s="233">
        <f t="shared" si="12"/>
        <v>0</v>
      </c>
      <c r="H258" s="675" t="e">
        <f t="shared" si="11"/>
        <v>#DIV/0!</v>
      </c>
      <c r="I258" s="310" t="e">
        <f t="shared" si="13"/>
        <v>#DIV/0!</v>
      </c>
      <c r="S258" s="187"/>
    </row>
    <row r="259" spans="1:19" s="122" customFormat="1" ht="75" customHeight="1">
      <c r="A259" s="652" t="s">
        <v>1176</v>
      </c>
      <c r="B259" s="658"/>
      <c r="C259" s="653" t="s">
        <v>1190</v>
      </c>
      <c r="D259" s="153">
        <v>0</v>
      </c>
      <c r="E259" s="153">
        <v>0</v>
      </c>
      <c r="F259" s="153">
        <v>0</v>
      </c>
      <c r="G259" s="233">
        <f t="shared" si="12"/>
        <v>0</v>
      </c>
      <c r="H259" s="675" t="e">
        <f t="shared" si="11"/>
        <v>#DIV/0!</v>
      </c>
      <c r="I259" s="310" t="e">
        <f t="shared" si="13"/>
        <v>#DIV/0!</v>
      </c>
      <c r="S259" s="187"/>
    </row>
    <row r="260" spans="1:19" s="94" customFormat="1" ht="46.5" customHeight="1">
      <c r="A260" s="446" t="s">
        <v>845</v>
      </c>
      <c r="B260" s="496"/>
      <c r="C260" s="380" t="s">
        <v>280</v>
      </c>
      <c r="D260" s="151">
        <v>0</v>
      </c>
      <c r="E260" s="151">
        <v>8190</v>
      </c>
      <c r="F260" s="151">
        <v>8190</v>
      </c>
      <c r="G260" s="180">
        <f t="shared" si="12"/>
        <v>8190</v>
      </c>
      <c r="H260" s="675" t="e">
        <f t="shared" si="11"/>
        <v>#DIV/0!</v>
      </c>
      <c r="I260" s="82" t="e">
        <f t="shared" si="13"/>
        <v>#DIV/0!</v>
      </c>
      <c r="S260" s="179"/>
    </row>
    <row r="261" spans="1:19" s="93" customFormat="1" ht="34.5" customHeight="1">
      <c r="A261" s="441" t="s">
        <v>1070</v>
      </c>
      <c r="B261" s="491"/>
      <c r="C261" s="374" t="s">
        <v>1269</v>
      </c>
      <c r="D261" s="150">
        <f>D262+D265</f>
        <v>228024.12</v>
      </c>
      <c r="E261" s="150">
        <f>E262+E265</f>
        <v>0</v>
      </c>
      <c r="F261" s="150">
        <f>F265+F269</f>
        <v>74990.44</v>
      </c>
      <c r="G261" s="178">
        <f t="shared" si="12"/>
        <v>-153033.68</v>
      </c>
      <c r="H261" s="674">
        <f t="shared" si="11"/>
        <v>0.32887064754377743</v>
      </c>
      <c r="I261" s="79"/>
      <c r="S261" s="160"/>
    </row>
    <row r="262" spans="1:19" s="93" customFormat="1" ht="34.5" customHeight="1">
      <c r="A262" s="441" t="s">
        <v>17</v>
      </c>
      <c r="B262" s="491"/>
      <c r="C262" s="374" t="s">
        <v>18</v>
      </c>
      <c r="D262" s="150">
        <f>SUM(D263:D264)</f>
        <v>130000</v>
      </c>
      <c r="E262" s="150">
        <f>SUM(E263:E264)</f>
        <v>0</v>
      </c>
      <c r="F262" s="150">
        <f>SUM(F263:F264)</f>
        <v>0</v>
      </c>
      <c r="G262" s="178">
        <f t="shared" si="12"/>
        <v>-130000</v>
      </c>
      <c r="H262" s="674">
        <f aca="true" t="shared" si="14" ref="H262:H316">F262/D262</f>
        <v>0</v>
      </c>
      <c r="I262" s="79"/>
      <c r="S262" s="160"/>
    </row>
    <row r="263" spans="1:19" s="122" customFormat="1" ht="54.75" customHeight="1">
      <c r="A263" s="420" t="s">
        <v>19</v>
      </c>
      <c r="B263" s="511"/>
      <c r="C263" s="659" t="s">
        <v>973</v>
      </c>
      <c r="D263" s="187">
        <v>130000</v>
      </c>
      <c r="E263" s="187">
        <v>0</v>
      </c>
      <c r="F263" s="187">
        <v>0</v>
      </c>
      <c r="G263" s="233">
        <f t="shared" si="12"/>
        <v>-130000</v>
      </c>
      <c r="H263" s="675">
        <f t="shared" si="14"/>
        <v>0</v>
      </c>
      <c r="I263" s="310"/>
      <c r="S263" s="187"/>
    </row>
    <row r="264" spans="1:19" s="122" customFormat="1" ht="60" customHeight="1">
      <c r="A264" s="420" t="s">
        <v>977</v>
      </c>
      <c r="B264" s="511"/>
      <c r="C264" s="659" t="s">
        <v>284</v>
      </c>
      <c r="D264" s="187">
        <v>0</v>
      </c>
      <c r="E264" s="187">
        <v>0</v>
      </c>
      <c r="F264" s="187">
        <v>0</v>
      </c>
      <c r="G264" s="233">
        <f t="shared" si="12"/>
        <v>0</v>
      </c>
      <c r="H264" s="675" t="e">
        <f t="shared" si="14"/>
        <v>#DIV/0!</v>
      </c>
      <c r="I264" s="310"/>
      <c r="S264" s="187"/>
    </row>
    <row r="265" spans="1:19" s="94" customFormat="1" ht="34.5" customHeight="1">
      <c r="A265" s="414">
        <v>51123</v>
      </c>
      <c r="B265" s="497"/>
      <c r="C265" s="375" t="s">
        <v>770</v>
      </c>
      <c r="D265" s="471">
        <f>SUM(D266:D268)</f>
        <v>98024.12</v>
      </c>
      <c r="E265" s="471">
        <f>SUM(E266:E268)</f>
        <v>0</v>
      </c>
      <c r="F265" s="471">
        <f>SUM(F266:F268)</f>
        <v>60000</v>
      </c>
      <c r="G265" s="178">
        <f t="shared" si="12"/>
        <v>-38024.119999999995</v>
      </c>
      <c r="H265" s="674">
        <f t="shared" si="14"/>
        <v>0.612094247823903</v>
      </c>
      <c r="I265" s="79" t="e">
        <f t="shared" si="13"/>
        <v>#DIV/0!</v>
      </c>
      <c r="S265" s="160"/>
    </row>
    <row r="266" spans="1:19" s="122" customFormat="1" ht="45" customHeight="1">
      <c r="A266" s="660">
        <v>511231</v>
      </c>
      <c r="B266" s="661"/>
      <c r="C266" s="376" t="s">
        <v>1177</v>
      </c>
      <c r="D266" s="153">
        <v>98024.12</v>
      </c>
      <c r="E266" s="153"/>
      <c r="F266" s="673">
        <v>60000</v>
      </c>
      <c r="G266" s="304">
        <f t="shared" si="12"/>
        <v>-38024.119999999995</v>
      </c>
      <c r="H266" s="674">
        <f t="shared" si="14"/>
        <v>0.612094247823903</v>
      </c>
      <c r="I266" s="310" t="e">
        <f t="shared" si="13"/>
        <v>#DIV/0!</v>
      </c>
      <c r="S266" s="187"/>
    </row>
    <row r="267" spans="1:19" s="122" customFormat="1" ht="34.5" customHeight="1">
      <c r="A267" s="660">
        <v>511234</v>
      </c>
      <c r="B267" s="661"/>
      <c r="C267" s="376" t="s">
        <v>976</v>
      </c>
      <c r="D267" s="153">
        <v>0</v>
      </c>
      <c r="E267" s="153">
        <v>0</v>
      </c>
      <c r="F267" s="153">
        <v>0</v>
      </c>
      <c r="G267" s="233">
        <f aca="true" t="shared" si="15" ref="G267:G316">F267-D267</f>
        <v>0</v>
      </c>
      <c r="H267" s="675" t="e">
        <f t="shared" si="14"/>
        <v>#DIV/0!</v>
      </c>
      <c r="I267" s="310" t="e">
        <f t="shared" si="13"/>
        <v>#DIV/0!</v>
      </c>
      <c r="S267" s="187"/>
    </row>
    <row r="268" spans="1:19" s="94" customFormat="1" ht="60" customHeight="1">
      <c r="A268" s="447">
        <v>511237</v>
      </c>
      <c r="B268" s="498"/>
      <c r="C268" s="372" t="s">
        <v>981</v>
      </c>
      <c r="D268" s="154">
        <v>0</v>
      </c>
      <c r="E268" s="154">
        <v>0</v>
      </c>
      <c r="F268" s="151">
        <v>0</v>
      </c>
      <c r="G268" s="180">
        <f t="shared" si="15"/>
        <v>0</v>
      </c>
      <c r="H268" s="675" t="e">
        <f t="shared" si="14"/>
        <v>#DIV/0!</v>
      </c>
      <c r="I268" s="82" t="e">
        <f t="shared" si="13"/>
        <v>#DIV/0!</v>
      </c>
      <c r="S268" s="179"/>
    </row>
    <row r="269" spans="1:19" s="94" customFormat="1" ht="60" customHeight="1">
      <c r="A269" s="555">
        <v>51129</v>
      </c>
      <c r="B269" s="498"/>
      <c r="C269" s="284" t="s">
        <v>902</v>
      </c>
      <c r="D269" s="185">
        <f>D270</f>
        <v>0</v>
      </c>
      <c r="E269" s="160">
        <f>E270</f>
        <v>14990.44</v>
      </c>
      <c r="F269" s="160">
        <f>F270</f>
        <v>14990.44</v>
      </c>
      <c r="G269" s="178">
        <f t="shared" si="15"/>
        <v>14990.44</v>
      </c>
      <c r="H269" s="674" t="e">
        <f t="shared" si="14"/>
        <v>#DIV/0!</v>
      </c>
      <c r="I269" s="82"/>
      <c r="S269" s="179"/>
    </row>
    <row r="270" spans="1:19" s="94" customFormat="1" ht="75.75" customHeight="1">
      <c r="A270" s="448">
        <v>511291</v>
      </c>
      <c r="B270" s="498"/>
      <c r="C270" s="372" t="s">
        <v>901</v>
      </c>
      <c r="D270" s="154">
        <v>0</v>
      </c>
      <c r="E270" s="151">
        <v>14990.44</v>
      </c>
      <c r="F270" s="151">
        <v>14990.44</v>
      </c>
      <c r="G270" s="180">
        <f t="shared" si="15"/>
        <v>14990.44</v>
      </c>
      <c r="H270" s="675" t="e">
        <f t="shared" si="14"/>
        <v>#DIV/0!</v>
      </c>
      <c r="I270" s="82"/>
      <c r="S270" s="179"/>
    </row>
    <row r="271" spans="1:19" s="93" customFormat="1" ht="34.5" customHeight="1">
      <c r="A271" s="414">
        <v>5113</v>
      </c>
      <c r="B271" s="497"/>
      <c r="C271" s="375" t="s">
        <v>1071</v>
      </c>
      <c r="D271" s="150">
        <f>SUM(D272+D274+D280+D285+D287+D289+D291)</f>
        <v>0</v>
      </c>
      <c r="E271" s="150">
        <f>SUM(E272+E274+E280+E285+E287+E289+E291)</f>
        <v>1612.8</v>
      </c>
      <c r="F271" s="150">
        <f>SUM(F272+F274+F280+F285+F287+F289+F291)</f>
        <v>0</v>
      </c>
      <c r="G271" s="178">
        <f t="shared" si="15"/>
        <v>0</v>
      </c>
      <c r="H271" s="674" t="e">
        <f t="shared" si="14"/>
        <v>#DIV/0!</v>
      </c>
      <c r="I271" s="79"/>
      <c r="S271" s="160"/>
    </row>
    <row r="272" spans="1:19" s="94" customFormat="1" ht="34.5" customHeight="1">
      <c r="A272" s="414">
        <v>51131</v>
      </c>
      <c r="B272" s="497"/>
      <c r="C272" s="375" t="s">
        <v>1030</v>
      </c>
      <c r="D272" s="150">
        <f>D273</f>
        <v>0</v>
      </c>
      <c r="E272" s="150">
        <f>E273</f>
        <v>0</v>
      </c>
      <c r="F272" s="150">
        <f>F273</f>
        <v>0</v>
      </c>
      <c r="G272" s="178">
        <f t="shared" si="15"/>
        <v>0</v>
      </c>
      <c r="H272" s="674" t="e">
        <f t="shared" si="14"/>
        <v>#DIV/0!</v>
      </c>
      <c r="I272" s="79" t="e">
        <f t="shared" si="13"/>
        <v>#DIV/0!</v>
      </c>
      <c r="S272" s="160"/>
    </row>
    <row r="273" spans="1:19" s="94" customFormat="1" ht="34.5" customHeight="1">
      <c r="A273" s="447">
        <v>511311</v>
      </c>
      <c r="B273" s="498"/>
      <c r="C273" s="372" t="s">
        <v>1031</v>
      </c>
      <c r="D273" s="151">
        <v>0</v>
      </c>
      <c r="E273" s="151">
        <v>0</v>
      </c>
      <c r="F273" s="151">
        <v>0</v>
      </c>
      <c r="G273" s="180">
        <f t="shared" si="15"/>
        <v>0</v>
      </c>
      <c r="H273" s="675" t="e">
        <f t="shared" si="14"/>
        <v>#DIV/0!</v>
      </c>
      <c r="I273" s="82" t="e">
        <f t="shared" si="13"/>
        <v>#DIV/0!</v>
      </c>
      <c r="S273" s="179"/>
    </row>
    <row r="274" spans="1:19" s="94" customFormat="1" ht="34.5" customHeight="1">
      <c r="A274" s="414">
        <v>51132</v>
      </c>
      <c r="B274" s="497"/>
      <c r="C274" s="375" t="s">
        <v>771</v>
      </c>
      <c r="D274" s="150">
        <f>SUM(D275:D279)</f>
        <v>0</v>
      </c>
      <c r="E274" s="150">
        <f>SUM(E275:E279)</f>
        <v>0</v>
      </c>
      <c r="F274" s="150">
        <f>SUM(F275:F279)</f>
        <v>0</v>
      </c>
      <c r="G274" s="178">
        <f t="shared" si="15"/>
        <v>0</v>
      </c>
      <c r="H274" s="674" t="e">
        <f t="shared" si="14"/>
        <v>#DIV/0!</v>
      </c>
      <c r="I274" s="79" t="e">
        <f t="shared" si="13"/>
        <v>#DIV/0!</v>
      </c>
      <c r="S274" s="160"/>
    </row>
    <row r="275" spans="1:19" s="94" customFormat="1" ht="34.5" customHeight="1">
      <c r="A275" s="447">
        <v>511321</v>
      </c>
      <c r="B275" s="498"/>
      <c r="C275" s="372" t="s">
        <v>697</v>
      </c>
      <c r="D275" s="151">
        <v>0</v>
      </c>
      <c r="E275" s="151">
        <v>0</v>
      </c>
      <c r="F275" s="151">
        <v>0</v>
      </c>
      <c r="G275" s="180">
        <f t="shared" si="15"/>
        <v>0</v>
      </c>
      <c r="H275" s="675" t="e">
        <f t="shared" si="14"/>
        <v>#DIV/0!</v>
      </c>
      <c r="I275" s="82" t="e">
        <f t="shared" si="13"/>
        <v>#DIV/0!</v>
      </c>
      <c r="S275" s="179"/>
    </row>
    <row r="276" spans="1:19" s="122" customFormat="1" ht="34.5" customHeight="1">
      <c r="A276" s="660">
        <v>511322</v>
      </c>
      <c r="B276" s="662"/>
      <c r="C276" s="376" t="s">
        <v>698</v>
      </c>
      <c r="D276" s="153">
        <v>0</v>
      </c>
      <c r="E276" s="663">
        <v>0</v>
      </c>
      <c r="F276" s="663">
        <v>0</v>
      </c>
      <c r="G276" s="233">
        <f t="shared" si="15"/>
        <v>0</v>
      </c>
      <c r="H276" s="675" t="e">
        <f t="shared" si="14"/>
        <v>#DIV/0!</v>
      </c>
      <c r="I276" s="310" t="e">
        <f t="shared" si="13"/>
        <v>#DIV/0!</v>
      </c>
      <c r="S276" s="187"/>
    </row>
    <row r="277" spans="1:19" s="94" customFormat="1" ht="34.5" customHeight="1">
      <c r="A277" s="447">
        <v>511323</v>
      </c>
      <c r="B277" s="498"/>
      <c r="C277" s="372" t="s">
        <v>699</v>
      </c>
      <c r="D277" s="151">
        <v>0</v>
      </c>
      <c r="E277" s="151">
        <v>0</v>
      </c>
      <c r="F277" s="151">
        <v>0</v>
      </c>
      <c r="G277" s="180">
        <f t="shared" si="15"/>
        <v>0</v>
      </c>
      <c r="H277" s="675" t="e">
        <f t="shared" si="14"/>
        <v>#DIV/0!</v>
      </c>
      <c r="I277" s="82" t="e">
        <f t="shared" si="13"/>
        <v>#DIV/0!</v>
      </c>
      <c r="S277" s="179"/>
    </row>
    <row r="278" spans="1:19" s="94" customFormat="1" ht="34.5" customHeight="1">
      <c r="A278" s="447">
        <v>511327</v>
      </c>
      <c r="B278" s="498"/>
      <c r="C278" s="372" t="s">
        <v>1045</v>
      </c>
      <c r="D278" s="151">
        <v>0</v>
      </c>
      <c r="E278" s="151">
        <v>0</v>
      </c>
      <c r="F278" s="151">
        <v>0</v>
      </c>
      <c r="G278" s="180">
        <f t="shared" si="15"/>
        <v>0</v>
      </c>
      <c r="H278" s="675" t="e">
        <f t="shared" si="14"/>
        <v>#DIV/0!</v>
      </c>
      <c r="I278" s="82" t="e">
        <f t="shared" si="13"/>
        <v>#DIV/0!</v>
      </c>
      <c r="S278" s="179"/>
    </row>
    <row r="279" spans="1:19" s="94" customFormat="1" ht="34.5" customHeight="1">
      <c r="A279" s="447">
        <v>511328</v>
      </c>
      <c r="B279" s="498"/>
      <c r="C279" s="372" t="s">
        <v>15</v>
      </c>
      <c r="D279" s="151">
        <v>0</v>
      </c>
      <c r="E279" s="521">
        <v>0</v>
      </c>
      <c r="F279" s="521">
        <v>0</v>
      </c>
      <c r="G279" s="180">
        <f t="shared" si="15"/>
        <v>0</v>
      </c>
      <c r="H279" s="675" t="e">
        <f t="shared" si="14"/>
        <v>#DIV/0!</v>
      </c>
      <c r="I279" s="82" t="e">
        <f t="shared" si="13"/>
        <v>#DIV/0!</v>
      </c>
      <c r="S279" s="179"/>
    </row>
    <row r="280" spans="1:19" s="94" customFormat="1" ht="34.5" customHeight="1">
      <c r="A280" s="414">
        <v>51133</v>
      </c>
      <c r="B280" s="497"/>
      <c r="C280" s="381" t="s">
        <v>700</v>
      </c>
      <c r="D280" s="150">
        <f>SUM(D281:D283)</f>
        <v>0</v>
      </c>
      <c r="E280" s="150">
        <f>SUM(E281:E284)</f>
        <v>0</v>
      </c>
      <c r="F280" s="150">
        <f>SUM(F281:F284)</f>
        <v>0</v>
      </c>
      <c r="G280" s="178">
        <f t="shared" si="15"/>
        <v>0</v>
      </c>
      <c r="H280" s="674" t="e">
        <f t="shared" si="14"/>
        <v>#DIV/0!</v>
      </c>
      <c r="I280" s="79" t="e">
        <f t="shared" si="13"/>
        <v>#DIV/0!</v>
      </c>
      <c r="S280" s="160"/>
    </row>
    <row r="281" spans="1:19" s="94" customFormat="1" ht="34.5" customHeight="1">
      <c r="A281" s="447">
        <v>511331</v>
      </c>
      <c r="B281" s="498"/>
      <c r="C281" s="371" t="s">
        <v>1003</v>
      </c>
      <c r="D281" s="151">
        <v>0</v>
      </c>
      <c r="E281" s="151">
        <v>0</v>
      </c>
      <c r="F281" s="151">
        <v>0</v>
      </c>
      <c r="G281" s="180">
        <f t="shared" si="15"/>
        <v>0</v>
      </c>
      <c r="H281" s="675" t="e">
        <f t="shared" si="14"/>
        <v>#DIV/0!</v>
      </c>
      <c r="I281" s="82" t="e">
        <f t="shared" si="13"/>
        <v>#DIV/0!</v>
      </c>
      <c r="S281" s="179"/>
    </row>
    <row r="282" spans="1:19" s="94" customFormat="1" ht="34.5" customHeight="1">
      <c r="A282" s="447">
        <v>511332</v>
      </c>
      <c r="B282" s="498"/>
      <c r="C282" s="371" t="s">
        <v>1004</v>
      </c>
      <c r="D282" s="151">
        <v>0</v>
      </c>
      <c r="E282" s="151">
        <v>0</v>
      </c>
      <c r="F282" s="151">
        <v>0</v>
      </c>
      <c r="G282" s="180">
        <f t="shared" si="15"/>
        <v>0</v>
      </c>
      <c r="H282" s="675" t="e">
        <f t="shared" si="14"/>
        <v>#DIV/0!</v>
      </c>
      <c r="I282" s="82" t="e">
        <f t="shared" si="13"/>
        <v>#DIV/0!</v>
      </c>
      <c r="S282" s="179"/>
    </row>
    <row r="283" spans="1:19" s="94" customFormat="1" ht="34.5" customHeight="1">
      <c r="A283" s="447">
        <v>511333</v>
      </c>
      <c r="B283" s="498"/>
      <c r="C283" s="371" t="s">
        <v>701</v>
      </c>
      <c r="D283" s="151">
        <v>0</v>
      </c>
      <c r="E283" s="151">
        <v>0</v>
      </c>
      <c r="F283" s="151">
        <v>0</v>
      </c>
      <c r="G283" s="180">
        <f t="shared" si="15"/>
        <v>0</v>
      </c>
      <c r="H283" s="675" t="e">
        <f t="shared" si="14"/>
        <v>#DIV/0!</v>
      </c>
      <c r="I283" s="82" t="e">
        <f t="shared" si="13"/>
        <v>#DIV/0!</v>
      </c>
      <c r="S283" s="179"/>
    </row>
    <row r="284" spans="1:19" s="122" customFormat="1" ht="34.5" customHeight="1">
      <c r="A284" s="660">
        <v>511335</v>
      </c>
      <c r="B284" s="661"/>
      <c r="C284" s="664" t="s">
        <v>698</v>
      </c>
      <c r="D284" s="153">
        <v>0</v>
      </c>
      <c r="E284" s="153">
        <v>0</v>
      </c>
      <c r="F284" s="153">
        <v>0</v>
      </c>
      <c r="G284" s="233">
        <f t="shared" si="15"/>
        <v>0</v>
      </c>
      <c r="H284" s="675" t="e">
        <f t="shared" si="14"/>
        <v>#DIV/0!</v>
      </c>
      <c r="I284" s="310" t="e">
        <f t="shared" si="13"/>
        <v>#DIV/0!</v>
      </c>
      <c r="S284" s="187"/>
    </row>
    <row r="285" spans="1:19" s="124" customFormat="1" ht="34.5" customHeight="1">
      <c r="A285" s="665">
        <v>51134</v>
      </c>
      <c r="B285" s="666"/>
      <c r="C285" s="667" t="s">
        <v>980</v>
      </c>
      <c r="D285" s="313">
        <f>SUM(D286:D288)</f>
        <v>0</v>
      </c>
      <c r="E285" s="313">
        <f>SUM(E286:E288)</f>
        <v>1612.8</v>
      </c>
      <c r="F285" s="313">
        <f>SUM(F286:F288)</f>
        <v>0</v>
      </c>
      <c r="G285" s="233">
        <f t="shared" si="15"/>
        <v>0</v>
      </c>
      <c r="H285" s="675" t="e">
        <f t="shared" si="14"/>
        <v>#DIV/0!</v>
      </c>
      <c r="I285" s="314"/>
      <c r="S285" s="186"/>
    </row>
    <row r="286" spans="1:19" s="672" customFormat="1" ht="64.5" customHeight="1">
      <c r="A286" s="668">
        <v>511341</v>
      </c>
      <c r="B286" s="669"/>
      <c r="C286" s="670" t="s">
        <v>982</v>
      </c>
      <c r="D286" s="153">
        <v>0</v>
      </c>
      <c r="E286" s="153">
        <v>1612.8</v>
      </c>
      <c r="F286" s="153">
        <v>0</v>
      </c>
      <c r="G286" s="233">
        <f t="shared" si="15"/>
        <v>0</v>
      </c>
      <c r="H286" s="675" t="e">
        <f t="shared" si="14"/>
        <v>#DIV/0!</v>
      </c>
      <c r="I286" s="671"/>
      <c r="S286" s="187"/>
    </row>
    <row r="287" spans="1:19" s="94" customFormat="1" ht="34.5" customHeight="1">
      <c r="A287" s="414">
        <v>51135</v>
      </c>
      <c r="B287" s="497"/>
      <c r="C287" s="375" t="s">
        <v>1005</v>
      </c>
      <c r="D287" s="150">
        <f>D288</f>
        <v>0</v>
      </c>
      <c r="E287" s="150">
        <f>E288</f>
        <v>0</v>
      </c>
      <c r="F287" s="150">
        <f>F288</f>
        <v>0</v>
      </c>
      <c r="G287" s="178">
        <f t="shared" si="15"/>
        <v>0</v>
      </c>
      <c r="H287" s="674" t="e">
        <f t="shared" si="14"/>
        <v>#DIV/0!</v>
      </c>
      <c r="I287" s="79" t="e">
        <f t="shared" si="13"/>
        <v>#DIV/0!</v>
      </c>
      <c r="S287" s="160"/>
    </row>
    <row r="288" spans="1:19" s="94" customFormat="1" ht="34.5" customHeight="1">
      <c r="A288" s="447">
        <v>511357</v>
      </c>
      <c r="B288" s="498"/>
      <c r="C288" s="372" t="s">
        <v>1006</v>
      </c>
      <c r="D288" s="151">
        <v>0</v>
      </c>
      <c r="E288" s="151">
        <v>0</v>
      </c>
      <c r="F288" s="151">
        <v>0</v>
      </c>
      <c r="G288" s="180">
        <f t="shared" si="15"/>
        <v>0</v>
      </c>
      <c r="H288" s="675" t="e">
        <f t="shared" si="14"/>
        <v>#DIV/0!</v>
      </c>
      <c r="I288" s="82" t="e">
        <f t="shared" si="13"/>
        <v>#DIV/0!</v>
      </c>
      <c r="S288" s="179"/>
    </row>
    <row r="289" spans="1:19" s="94" customFormat="1" ht="34.5" customHeight="1">
      <c r="A289" s="414">
        <v>51136</v>
      </c>
      <c r="B289" s="497"/>
      <c r="C289" s="375" t="s">
        <v>848</v>
      </c>
      <c r="D289" s="150">
        <f>D290</f>
        <v>0</v>
      </c>
      <c r="E289" s="150">
        <f>E290</f>
        <v>0</v>
      </c>
      <c r="F289" s="150">
        <f>F290</f>
        <v>0</v>
      </c>
      <c r="G289" s="178">
        <f t="shared" si="15"/>
        <v>0</v>
      </c>
      <c r="H289" s="674" t="e">
        <f t="shared" si="14"/>
        <v>#DIV/0!</v>
      </c>
      <c r="I289" s="79" t="e">
        <f t="shared" si="13"/>
        <v>#DIV/0!</v>
      </c>
      <c r="S289" s="160"/>
    </row>
    <row r="290" spans="1:19" s="94" customFormat="1" ht="34.5" customHeight="1">
      <c r="A290" s="447">
        <v>511361</v>
      </c>
      <c r="B290" s="498"/>
      <c r="C290" s="372" t="s">
        <v>847</v>
      </c>
      <c r="D290" s="151">
        <v>0</v>
      </c>
      <c r="E290" s="151">
        <v>0</v>
      </c>
      <c r="F290" s="151">
        <v>0</v>
      </c>
      <c r="G290" s="180">
        <f t="shared" si="15"/>
        <v>0</v>
      </c>
      <c r="H290" s="675" t="e">
        <f t="shared" si="14"/>
        <v>#DIV/0!</v>
      </c>
      <c r="I290" s="82" t="e">
        <f t="shared" si="13"/>
        <v>#DIV/0!</v>
      </c>
      <c r="S290" s="179"/>
    </row>
    <row r="291" spans="1:19" s="94" customFormat="1" ht="34.5" customHeight="1">
      <c r="A291" s="414">
        <v>51137</v>
      </c>
      <c r="B291" s="497"/>
      <c r="C291" s="381" t="s">
        <v>1032</v>
      </c>
      <c r="D291" s="150">
        <f>SUM(D292:D294)</f>
        <v>0</v>
      </c>
      <c r="E291" s="150">
        <f>SUM(E292:E294)</f>
        <v>0</v>
      </c>
      <c r="F291" s="150">
        <f>SUM(F292:F294)</f>
        <v>0</v>
      </c>
      <c r="G291" s="178">
        <f t="shared" si="15"/>
        <v>0</v>
      </c>
      <c r="H291" s="674" t="e">
        <f t="shared" si="14"/>
        <v>#DIV/0!</v>
      </c>
      <c r="I291" s="79" t="e">
        <f t="shared" si="13"/>
        <v>#DIV/0!</v>
      </c>
      <c r="S291" s="160"/>
    </row>
    <row r="292" spans="1:19" s="94" customFormat="1" ht="34.5" customHeight="1">
      <c r="A292" s="448">
        <v>511373</v>
      </c>
      <c r="B292" s="499"/>
      <c r="C292" s="387" t="s">
        <v>387</v>
      </c>
      <c r="D292" s="151">
        <v>0</v>
      </c>
      <c r="E292" s="151">
        <v>0</v>
      </c>
      <c r="F292" s="151">
        <v>0</v>
      </c>
      <c r="G292" s="180">
        <f t="shared" si="15"/>
        <v>0</v>
      </c>
      <c r="H292" s="675" t="e">
        <f t="shared" si="14"/>
        <v>#DIV/0!</v>
      </c>
      <c r="I292" s="82"/>
      <c r="S292" s="179"/>
    </row>
    <row r="293" spans="1:19" s="94" customFormat="1" ht="34.5" customHeight="1">
      <c r="A293" s="447">
        <v>511375</v>
      </c>
      <c r="B293" s="498"/>
      <c r="C293" s="371" t="s">
        <v>1033</v>
      </c>
      <c r="D293" s="151">
        <v>0</v>
      </c>
      <c r="E293" s="151">
        <v>0</v>
      </c>
      <c r="F293" s="151">
        <v>0</v>
      </c>
      <c r="G293" s="180">
        <f t="shared" si="15"/>
        <v>0</v>
      </c>
      <c r="H293" s="675" t="e">
        <f t="shared" si="14"/>
        <v>#DIV/0!</v>
      </c>
      <c r="I293" s="82" t="e">
        <f t="shared" si="13"/>
        <v>#DIV/0!</v>
      </c>
      <c r="S293" s="179"/>
    </row>
    <row r="294" spans="1:19" s="94" customFormat="1" ht="34.5" customHeight="1">
      <c r="A294" s="447">
        <v>511377</v>
      </c>
      <c r="B294" s="498"/>
      <c r="C294" s="372" t="s">
        <v>16</v>
      </c>
      <c r="D294" s="151">
        <v>0</v>
      </c>
      <c r="E294" s="151">
        <v>0</v>
      </c>
      <c r="F294" s="151">
        <v>0</v>
      </c>
      <c r="G294" s="180">
        <f t="shared" si="15"/>
        <v>0</v>
      </c>
      <c r="H294" s="675" t="e">
        <f t="shared" si="14"/>
        <v>#DIV/0!</v>
      </c>
      <c r="I294" s="82" t="e">
        <f t="shared" si="13"/>
        <v>#DIV/0!</v>
      </c>
      <c r="S294" s="179"/>
    </row>
    <row r="295" spans="1:19" s="94" customFormat="1" ht="34.5" customHeight="1">
      <c r="A295" s="414">
        <v>5117</v>
      </c>
      <c r="B295" s="497"/>
      <c r="C295" s="381" t="s">
        <v>1072</v>
      </c>
      <c r="D295" s="150">
        <f>D296</f>
        <v>0</v>
      </c>
      <c r="E295" s="150">
        <f>E296</f>
        <v>0</v>
      </c>
      <c r="F295" s="150">
        <f>F296</f>
        <v>13806</v>
      </c>
      <c r="G295" s="178">
        <f t="shared" si="15"/>
        <v>13806</v>
      </c>
      <c r="H295" s="674" t="e">
        <f t="shared" si="14"/>
        <v>#DIV/0!</v>
      </c>
      <c r="I295" s="79" t="e">
        <f t="shared" si="13"/>
        <v>#DIV/0!</v>
      </c>
      <c r="S295" s="160"/>
    </row>
    <row r="296" spans="1:19" s="94" customFormat="1" ht="34.5" customHeight="1">
      <c r="A296" s="414">
        <v>51171</v>
      </c>
      <c r="B296" s="497"/>
      <c r="C296" s="381" t="s">
        <v>1072</v>
      </c>
      <c r="D296" s="150">
        <f>D297</f>
        <v>0</v>
      </c>
      <c r="E296" s="150">
        <f>E297</f>
        <v>0</v>
      </c>
      <c r="F296" s="150">
        <f>SUM(F297:F298)</f>
        <v>13806</v>
      </c>
      <c r="G296" s="178">
        <f t="shared" si="15"/>
        <v>13806</v>
      </c>
      <c r="H296" s="674" t="e">
        <f t="shared" si="14"/>
        <v>#DIV/0!</v>
      </c>
      <c r="I296" s="79"/>
      <c r="S296" s="160"/>
    </row>
    <row r="297" spans="1:19" s="646" customFormat="1" ht="61.5" customHeight="1">
      <c r="A297" s="660">
        <v>511718</v>
      </c>
      <c r="B297" s="661"/>
      <c r="C297" s="376" t="s">
        <v>279</v>
      </c>
      <c r="D297" s="153">
        <v>0</v>
      </c>
      <c r="E297" s="153">
        <v>0</v>
      </c>
      <c r="F297" s="153">
        <v>6786</v>
      </c>
      <c r="G297" s="654">
        <f t="shared" si="15"/>
        <v>6786</v>
      </c>
      <c r="H297" s="675" t="e">
        <f t="shared" si="14"/>
        <v>#DIV/0!</v>
      </c>
      <c r="I297" s="645" t="e">
        <f t="shared" si="13"/>
        <v>#DIV/0!</v>
      </c>
      <c r="S297" s="153"/>
    </row>
    <row r="298" spans="1:19" s="646" customFormat="1" ht="61.5" customHeight="1">
      <c r="A298" s="660">
        <v>511718</v>
      </c>
      <c r="B298" s="661"/>
      <c r="C298" s="376" t="s">
        <v>282</v>
      </c>
      <c r="D298" s="153">
        <v>0</v>
      </c>
      <c r="E298" s="153">
        <v>0</v>
      </c>
      <c r="F298" s="153">
        <v>7020</v>
      </c>
      <c r="G298" s="654">
        <f>F298-D298</f>
        <v>7020</v>
      </c>
      <c r="H298" s="675" t="e">
        <f t="shared" si="14"/>
        <v>#DIV/0!</v>
      </c>
      <c r="I298" s="645"/>
      <c r="S298" s="153"/>
    </row>
    <row r="299" spans="1:19" s="93" customFormat="1" ht="34.5" customHeight="1">
      <c r="A299" s="414">
        <v>513</v>
      </c>
      <c r="B299" s="497"/>
      <c r="C299" s="375" t="s">
        <v>1073</v>
      </c>
      <c r="D299" s="150">
        <f aca="true" t="shared" si="16" ref="D299:F300">D300</f>
        <v>0</v>
      </c>
      <c r="E299" s="150"/>
      <c r="F299" s="150">
        <f t="shared" si="16"/>
        <v>0</v>
      </c>
      <c r="G299" s="178">
        <f t="shared" si="15"/>
        <v>0</v>
      </c>
      <c r="H299" s="674" t="e">
        <f t="shared" si="14"/>
        <v>#DIV/0!</v>
      </c>
      <c r="I299" s="79"/>
      <c r="S299" s="160"/>
    </row>
    <row r="300" spans="1:19" s="94" customFormat="1" ht="34.5" customHeight="1">
      <c r="A300" s="441" t="s">
        <v>766</v>
      </c>
      <c r="B300" s="491"/>
      <c r="C300" s="374" t="s">
        <v>696</v>
      </c>
      <c r="D300" s="150">
        <f t="shared" si="16"/>
        <v>0</v>
      </c>
      <c r="E300" s="150">
        <f t="shared" si="16"/>
        <v>0</v>
      </c>
      <c r="F300" s="150">
        <f t="shared" si="16"/>
        <v>0</v>
      </c>
      <c r="G300" s="178">
        <f t="shared" si="15"/>
        <v>0</v>
      </c>
      <c r="H300" s="674" t="e">
        <f t="shared" si="14"/>
        <v>#DIV/0!</v>
      </c>
      <c r="I300" s="79" t="e">
        <f t="shared" si="13"/>
        <v>#DIV/0!</v>
      </c>
      <c r="S300" s="160"/>
    </row>
    <row r="301" spans="1:19" s="94" customFormat="1" ht="34.5" customHeight="1">
      <c r="A301" s="446" t="s">
        <v>695</v>
      </c>
      <c r="B301" s="496"/>
      <c r="C301" s="380" t="s">
        <v>397</v>
      </c>
      <c r="D301" s="151">
        <v>0</v>
      </c>
      <c r="E301" s="151">
        <v>0</v>
      </c>
      <c r="F301" s="151">
        <v>0</v>
      </c>
      <c r="G301" s="180">
        <f t="shared" si="15"/>
        <v>0</v>
      </c>
      <c r="H301" s="675" t="e">
        <f t="shared" si="14"/>
        <v>#DIV/0!</v>
      </c>
      <c r="I301" s="82" t="e">
        <f t="shared" si="13"/>
        <v>#DIV/0!</v>
      </c>
      <c r="S301" s="179"/>
    </row>
    <row r="302" spans="1:19" s="93" customFormat="1" ht="34.5" customHeight="1">
      <c r="A302" s="441" t="s">
        <v>1085</v>
      </c>
      <c r="B302" s="491"/>
      <c r="C302" s="374" t="s">
        <v>1075</v>
      </c>
      <c r="D302" s="150">
        <f>D303</f>
        <v>0</v>
      </c>
      <c r="E302" s="150">
        <f>E303</f>
        <v>0</v>
      </c>
      <c r="F302" s="150">
        <f>F303</f>
        <v>0</v>
      </c>
      <c r="G302" s="178">
        <f t="shared" si="15"/>
        <v>0</v>
      </c>
      <c r="H302" s="674" t="e">
        <f t="shared" si="14"/>
        <v>#DIV/0!</v>
      </c>
      <c r="I302" s="79"/>
      <c r="S302" s="160"/>
    </row>
    <row r="303" spans="1:19" s="93" customFormat="1" ht="34.5" customHeight="1">
      <c r="A303" s="441" t="s">
        <v>1074</v>
      </c>
      <c r="B303" s="491"/>
      <c r="C303" s="374" t="s">
        <v>1075</v>
      </c>
      <c r="D303" s="150">
        <f aca="true" t="shared" si="17" ref="D303:F305">D304</f>
        <v>0</v>
      </c>
      <c r="E303" s="150">
        <f t="shared" si="17"/>
        <v>0</v>
      </c>
      <c r="F303" s="150">
        <f t="shared" si="17"/>
        <v>0</v>
      </c>
      <c r="G303" s="178">
        <f t="shared" si="15"/>
        <v>0</v>
      </c>
      <c r="H303" s="674" t="e">
        <f t="shared" si="14"/>
        <v>#DIV/0!</v>
      </c>
      <c r="I303" s="79"/>
      <c r="S303" s="160"/>
    </row>
    <row r="304" spans="1:19" s="96" customFormat="1" ht="34.5" customHeight="1">
      <c r="A304" s="449">
        <v>6114</v>
      </c>
      <c r="B304" s="500"/>
      <c r="C304" s="382" t="s">
        <v>1076</v>
      </c>
      <c r="D304" s="159">
        <f t="shared" si="17"/>
        <v>0</v>
      </c>
      <c r="E304" s="159">
        <f t="shared" si="17"/>
        <v>0</v>
      </c>
      <c r="F304" s="159">
        <f t="shared" si="17"/>
        <v>0</v>
      </c>
      <c r="G304" s="178">
        <f t="shared" si="15"/>
        <v>0</v>
      </c>
      <c r="H304" s="674" t="e">
        <f t="shared" si="14"/>
        <v>#DIV/0!</v>
      </c>
      <c r="I304" s="79" t="e">
        <f t="shared" si="13"/>
        <v>#DIV/0!</v>
      </c>
      <c r="S304" s="160"/>
    </row>
    <row r="305" spans="1:19" s="96" customFormat="1" ht="34.5" customHeight="1">
      <c r="A305" s="449">
        <v>61145</v>
      </c>
      <c r="B305" s="500"/>
      <c r="C305" s="383" t="s">
        <v>1077</v>
      </c>
      <c r="D305" s="159">
        <f t="shared" si="17"/>
        <v>0</v>
      </c>
      <c r="E305" s="159">
        <f t="shared" si="17"/>
        <v>0</v>
      </c>
      <c r="F305" s="159">
        <f t="shared" si="17"/>
        <v>0</v>
      </c>
      <c r="G305" s="178">
        <f t="shared" si="15"/>
        <v>0</v>
      </c>
      <c r="H305" s="674" t="e">
        <f t="shared" si="14"/>
        <v>#DIV/0!</v>
      </c>
      <c r="I305" s="79"/>
      <c r="S305" s="160"/>
    </row>
    <row r="306" spans="1:19" s="96" customFormat="1" ht="34.5" customHeight="1">
      <c r="A306" s="450">
        <v>611451</v>
      </c>
      <c r="B306" s="501"/>
      <c r="C306" s="384" t="s">
        <v>748</v>
      </c>
      <c r="D306" s="151">
        <v>0</v>
      </c>
      <c r="E306" s="151">
        <v>0</v>
      </c>
      <c r="F306" s="151">
        <v>0</v>
      </c>
      <c r="G306" s="180">
        <f t="shared" si="15"/>
        <v>0</v>
      </c>
      <c r="H306" s="675" t="e">
        <f t="shared" si="14"/>
        <v>#DIV/0!</v>
      </c>
      <c r="I306" s="82" t="e">
        <f t="shared" si="13"/>
        <v>#DIV/0!</v>
      </c>
      <c r="S306" s="179"/>
    </row>
    <row r="307" spans="1:19" s="95" customFormat="1" ht="34.5" customHeight="1">
      <c r="A307" s="449">
        <v>621</v>
      </c>
      <c r="B307" s="500"/>
      <c r="C307" s="382" t="s">
        <v>1078</v>
      </c>
      <c r="D307" s="158">
        <f>D308</f>
        <v>171806</v>
      </c>
      <c r="E307" s="158">
        <f>E308</f>
        <v>113487.47</v>
      </c>
      <c r="F307" s="158">
        <f>F308</f>
        <v>171806</v>
      </c>
      <c r="G307" s="178">
        <f t="shared" si="15"/>
        <v>0</v>
      </c>
      <c r="H307" s="674">
        <f t="shared" si="14"/>
        <v>1</v>
      </c>
      <c r="I307" s="79"/>
      <c r="S307" s="160"/>
    </row>
    <row r="308" spans="1:19" s="96" customFormat="1" ht="34.5" customHeight="1">
      <c r="A308" s="449">
        <v>6213</v>
      </c>
      <c r="B308" s="500"/>
      <c r="C308" s="383" t="s">
        <v>744</v>
      </c>
      <c r="D308" s="150">
        <f>D309+D311</f>
        <v>171806</v>
      </c>
      <c r="E308" s="150">
        <f>E309+E311</f>
        <v>113487.47</v>
      </c>
      <c r="F308" s="150">
        <f>F309+F311</f>
        <v>171806</v>
      </c>
      <c r="G308" s="178">
        <f t="shared" si="15"/>
        <v>0</v>
      </c>
      <c r="H308" s="674">
        <f t="shared" si="14"/>
        <v>1</v>
      </c>
      <c r="I308" s="79">
        <f t="shared" si="13"/>
        <v>8.811545450788532E-06</v>
      </c>
      <c r="S308" s="160"/>
    </row>
    <row r="309" spans="1:19" s="96" customFormat="1" ht="34.5" customHeight="1">
      <c r="A309" s="449">
        <v>62134</v>
      </c>
      <c r="B309" s="500"/>
      <c r="C309" s="383" t="s">
        <v>1280</v>
      </c>
      <c r="D309" s="150">
        <f>D310</f>
        <v>171806</v>
      </c>
      <c r="E309" s="150">
        <f>E310</f>
        <v>113487.47</v>
      </c>
      <c r="F309" s="150">
        <f>F310</f>
        <v>171806</v>
      </c>
      <c r="G309" s="178">
        <f t="shared" si="15"/>
        <v>0</v>
      </c>
      <c r="H309" s="674">
        <f t="shared" si="14"/>
        <v>1</v>
      </c>
      <c r="I309" s="79"/>
      <c r="S309" s="160"/>
    </row>
    <row r="310" spans="1:19" s="96" customFormat="1" ht="34.5" customHeight="1">
      <c r="A310" s="450">
        <v>621341</v>
      </c>
      <c r="B310" s="501"/>
      <c r="C310" s="468" t="s">
        <v>743</v>
      </c>
      <c r="D310" s="151">
        <v>171806</v>
      </c>
      <c r="E310" s="151">
        <v>113487.47</v>
      </c>
      <c r="F310" s="151">
        <v>171806</v>
      </c>
      <c r="G310" s="180">
        <f t="shared" si="15"/>
        <v>0</v>
      </c>
      <c r="H310" s="675">
        <f t="shared" si="14"/>
        <v>1</v>
      </c>
      <c r="I310" s="82">
        <f t="shared" si="13"/>
        <v>8.811545450788532E-06</v>
      </c>
      <c r="S310" s="179"/>
    </row>
    <row r="311" spans="1:19" s="95" customFormat="1" ht="34.5" customHeight="1">
      <c r="A311" s="449">
        <v>62135</v>
      </c>
      <c r="B311" s="500"/>
      <c r="C311" s="383" t="s">
        <v>1281</v>
      </c>
      <c r="D311" s="150">
        <f>D312</f>
        <v>0</v>
      </c>
      <c r="E311" s="150">
        <f>E312</f>
        <v>0</v>
      </c>
      <c r="F311" s="150">
        <f>F312</f>
        <v>0</v>
      </c>
      <c r="G311" s="178">
        <f t="shared" si="15"/>
        <v>0</v>
      </c>
      <c r="H311" s="674" t="e">
        <f t="shared" si="14"/>
        <v>#DIV/0!</v>
      </c>
      <c r="I311" s="79"/>
      <c r="S311" s="160"/>
    </row>
    <row r="312" spans="1:19" s="96" customFormat="1" ht="34.5" customHeight="1">
      <c r="A312" s="450">
        <v>621351</v>
      </c>
      <c r="B312" s="501"/>
      <c r="C312" s="468" t="s">
        <v>1282</v>
      </c>
      <c r="D312" s="151">
        <v>0</v>
      </c>
      <c r="E312" s="151">
        <v>0</v>
      </c>
      <c r="F312" s="151">
        <v>0</v>
      </c>
      <c r="G312" s="180">
        <f t="shared" si="15"/>
        <v>0</v>
      </c>
      <c r="H312" s="675" t="e">
        <f t="shared" si="14"/>
        <v>#DIV/0!</v>
      </c>
      <c r="I312" s="82"/>
      <c r="S312" s="179"/>
    </row>
    <row r="313" spans="1:19" s="95" customFormat="1" ht="34.5" customHeight="1">
      <c r="A313" s="469">
        <v>63</v>
      </c>
      <c r="B313" s="502"/>
      <c r="C313" s="470" t="s">
        <v>292</v>
      </c>
      <c r="D313" s="160">
        <f aca="true" t="shared" si="18" ref="D313:Q313">D314</f>
        <v>0</v>
      </c>
      <c r="E313" s="160">
        <f t="shared" si="18"/>
        <v>0</v>
      </c>
      <c r="F313" s="160">
        <f t="shared" si="18"/>
        <v>73000</v>
      </c>
      <c r="G313" s="178">
        <f t="shared" si="15"/>
        <v>73000</v>
      </c>
      <c r="H313" s="674" t="e">
        <f t="shared" si="14"/>
        <v>#DIV/0!</v>
      </c>
      <c r="I313" s="160">
        <f t="shared" si="18"/>
        <v>0</v>
      </c>
      <c r="J313" s="160">
        <f t="shared" si="18"/>
        <v>0</v>
      </c>
      <c r="K313" s="160">
        <f t="shared" si="18"/>
        <v>0</v>
      </c>
      <c r="L313" s="160">
        <f t="shared" si="18"/>
        <v>0</v>
      </c>
      <c r="M313" s="160">
        <f t="shared" si="18"/>
        <v>0</v>
      </c>
      <c r="N313" s="160">
        <f t="shared" si="18"/>
        <v>0</v>
      </c>
      <c r="O313" s="160">
        <f t="shared" si="18"/>
        <v>0</v>
      </c>
      <c r="P313" s="160">
        <f t="shared" si="18"/>
        <v>0</v>
      </c>
      <c r="Q313" s="160">
        <f t="shared" si="18"/>
        <v>0</v>
      </c>
      <c r="R313" s="160"/>
      <c r="S313" s="160"/>
    </row>
    <row r="314" spans="1:19" s="95" customFormat="1" ht="34.5" customHeight="1">
      <c r="A314" s="469">
        <v>6319</v>
      </c>
      <c r="B314" s="502"/>
      <c r="C314" s="470" t="s">
        <v>292</v>
      </c>
      <c r="D314" s="160">
        <f aca="true" t="shared" si="19" ref="D314:Q314">D315</f>
        <v>0</v>
      </c>
      <c r="E314" s="160">
        <f t="shared" si="19"/>
        <v>0</v>
      </c>
      <c r="F314" s="160">
        <f t="shared" si="19"/>
        <v>73000</v>
      </c>
      <c r="G314" s="178">
        <f t="shared" si="15"/>
        <v>73000</v>
      </c>
      <c r="H314" s="674" t="e">
        <f t="shared" si="14"/>
        <v>#DIV/0!</v>
      </c>
      <c r="I314" s="160">
        <f t="shared" si="19"/>
        <v>0</v>
      </c>
      <c r="J314" s="160">
        <f t="shared" si="19"/>
        <v>0</v>
      </c>
      <c r="K314" s="160">
        <f t="shared" si="19"/>
        <v>0</v>
      </c>
      <c r="L314" s="160">
        <f t="shared" si="19"/>
        <v>0</v>
      </c>
      <c r="M314" s="160">
        <f t="shared" si="19"/>
        <v>0</v>
      </c>
      <c r="N314" s="160">
        <f t="shared" si="19"/>
        <v>0</v>
      </c>
      <c r="O314" s="160">
        <f t="shared" si="19"/>
        <v>0</v>
      </c>
      <c r="P314" s="160">
        <f t="shared" si="19"/>
        <v>0</v>
      </c>
      <c r="Q314" s="160">
        <f t="shared" si="19"/>
        <v>0</v>
      </c>
      <c r="R314" s="160"/>
      <c r="S314" s="160"/>
    </row>
    <row r="315" spans="1:19" s="96" customFormat="1" ht="34.5" customHeight="1">
      <c r="A315" s="450">
        <v>631911</v>
      </c>
      <c r="B315" s="501"/>
      <c r="C315" s="605" t="s">
        <v>1283</v>
      </c>
      <c r="D315" s="151">
        <v>0</v>
      </c>
      <c r="E315" s="151">
        <v>0</v>
      </c>
      <c r="F315" s="151">
        <v>73000</v>
      </c>
      <c r="G315" s="178">
        <f t="shared" si="15"/>
        <v>73000</v>
      </c>
      <c r="H315" s="675" t="e">
        <f t="shared" si="14"/>
        <v>#DIV/0!</v>
      </c>
      <c r="I315" s="82"/>
      <c r="S315" s="179">
        <v>360000</v>
      </c>
    </row>
    <row r="316" spans="1:19" s="96" customFormat="1" ht="34.5" customHeight="1">
      <c r="A316" s="450"/>
      <c r="B316" s="501"/>
      <c r="C316" s="382" t="s">
        <v>1090</v>
      </c>
      <c r="D316" s="158">
        <f>SUM(D6+D239+D302+D307+D313)</f>
        <v>1398375.03</v>
      </c>
      <c r="E316" s="158">
        <f>SUM(E6+E239+E302+E307+E313)</f>
        <v>728587.9299999999</v>
      </c>
      <c r="F316" s="158">
        <f>SUM(F6+F239+F302+F307+F313)</f>
        <v>1407509.8800000001</v>
      </c>
      <c r="G316" s="178">
        <f t="shared" si="15"/>
        <v>9134.850000000093</v>
      </c>
      <c r="H316" s="674">
        <f t="shared" si="14"/>
        <v>1.006532475054278</v>
      </c>
      <c r="I316" s="158">
        <f aca="true" t="shared" si="20" ref="I316:Q316">SUM(I6+I239+I302)</f>
        <v>0</v>
      </c>
      <c r="J316" s="158">
        <f t="shared" si="20"/>
        <v>0</v>
      </c>
      <c r="K316" s="158">
        <f t="shared" si="20"/>
        <v>0</v>
      </c>
      <c r="L316" s="158">
        <f t="shared" si="20"/>
        <v>0</v>
      </c>
      <c r="M316" s="158">
        <f t="shared" si="20"/>
        <v>0</v>
      </c>
      <c r="N316" s="158">
        <f t="shared" si="20"/>
        <v>0</v>
      </c>
      <c r="O316" s="158">
        <f t="shared" si="20"/>
        <v>0</v>
      </c>
      <c r="P316" s="158">
        <f t="shared" si="20"/>
        <v>0</v>
      </c>
      <c r="Q316" s="158">
        <f t="shared" si="20"/>
        <v>0</v>
      </c>
      <c r="R316" s="158"/>
      <c r="S316" s="160"/>
    </row>
    <row r="317" spans="1:19" s="10" customFormat="1" ht="12.75">
      <c r="A317" s="451"/>
      <c r="B317" s="503"/>
      <c r="C317" s="385"/>
      <c r="D317" s="54"/>
      <c r="E317" s="54"/>
      <c r="F317" s="54"/>
      <c r="G317" s="54"/>
      <c r="H317" s="54"/>
      <c r="I317" s="8" t="str">
        <f>IF(D317&gt;0,#REF!/D317," ")</f>
        <v> </v>
      </c>
      <c r="S317" s="54"/>
    </row>
    <row r="318" spans="1:19" s="10" customFormat="1" ht="12.75">
      <c r="A318" s="451"/>
      <c r="B318" s="503"/>
      <c r="C318" s="385"/>
      <c r="D318" s="54"/>
      <c r="E318" s="54"/>
      <c r="F318" s="54"/>
      <c r="G318" s="54"/>
      <c r="H318" s="54"/>
      <c r="I318" s="8" t="str">
        <f>IF(D318&gt;0,#REF!/D318," ")</f>
        <v> </v>
      </c>
      <c r="S318" s="54"/>
    </row>
    <row r="319" spans="1:19" ht="12.75">
      <c r="A319" s="451"/>
      <c r="B319" s="503"/>
      <c r="C319" s="385"/>
      <c r="D319" s="54"/>
      <c r="E319" s="54"/>
      <c r="F319" s="54"/>
      <c r="G319" s="54"/>
      <c r="H319" s="54"/>
      <c r="I319" s="8" t="str">
        <f>IF(D319&gt;0,#REF!/D319," ")</f>
        <v> </v>
      </c>
      <c r="J319" s="10"/>
      <c r="S319" s="54"/>
    </row>
    <row r="320" spans="1:19" ht="12.75">
      <c r="A320" s="451"/>
      <c r="B320" s="503"/>
      <c r="C320" s="385"/>
      <c r="D320" s="54"/>
      <c r="E320" s="54"/>
      <c r="F320" s="54"/>
      <c r="G320" s="54"/>
      <c r="I320" s="8" t="str">
        <f>IF(D320&gt;0,#REF!/D320," ")</f>
        <v> </v>
      </c>
      <c r="J320" s="10"/>
      <c r="S320" s="54"/>
    </row>
    <row r="321" ht="12.75">
      <c r="I321" s="8" t="str">
        <f>IF(D321&gt;0,#REF!/D321," ")</f>
        <v> </v>
      </c>
    </row>
    <row r="322" ht="12.75">
      <c r="I322" s="8" t="str">
        <f>IF(D322&gt;0,#REF!/D322," ")</f>
        <v> </v>
      </c>
    </row>
    <row r="323" ht="12.75">
      <c r="I323" s="8" t="str">
        <f>IF(D323&gt;0,#REF!/D323," ")</f>
        <v> </v>
      </c>
    </row>
    <row r="324" ht="12.75">
      <c r="I324" s="8" t="str">
        <f>IF(D324&gt;0,#REF!/D324," ")</f>
        <v> </v>
      </c>
    </row>
    <row r="325" ht="12.75">
      <c r="I325" s="8" t="str">
        <f>IF(D325&gt;0,#REF!/D325," ")</f>
        <v> </v>
      </c>
    </row>
    <row r="326" ht="12.75">
      <c r="I326" s="8" t="str">
        <f>IF(D326&gt;0,#REF!/D326," ")</f>
        <v> </v>
      </c>
    </row>
    <row r="327" ht="12.75">
      <c r="I327" s="8" t="str">
        <f>IF(D327&gt;0,#REF!/D327," ")</f>
        <v> </v>
      </c>
    </row>
    <row r="328" ht="12.75">
      <c r="I328" s="8" t="str">
        <f>IF(D328&gt;0,#REF!/D328," ")</f>
        <v> </v>
      </c>
    </row>
    <row r="329" ht="12.75">
      <c r="I329" s="8" t="str">
        <f>IF(D329&gt;0,#REF!/D329," ")</f>
        <v> </v>
      </c>
    </row>
    <row r="330" ht="12.75">
      <c r="I330" s="8" t="str">
        <f>IF(D330&gt;0,#REF!/D330," ")</f>
        <v> </v>
      </c>
    </row>
    <row r="331" ht="12.75">
      <c r="I331" s="8" t="str">
        <f>IF(D331&gt;0,#REF!/D331," ")</f>
        <v> </v>
      </c>
    </row>
    <row r="332" ht="12.75">
      <c r="I332" s="8" t="str">
        <f>IF(D332&gt;0,#REF!/D332," ")</f>
        <v> </v>
      </c>
    </row>
    <row r="333" ht="12.75">
      <c r="I333" s="8" t="str">
        <f>IF(D333&gt;0,#REF!/D333," ")</f>
        <v> </v>
      </c>
    </row>
    <row r="334" ht="12.75">
      <c r="I334" s="8" t="str">
        <f>IF(D334&gt;0,#REF!/D334," ")</f>
        <v> </v>
      </c>
    </row>
    <row r="335" ht="12.75">
      <c r="I335" s="8" t="str">
        <f>IF(D335&gt;0,#REF!/D335," ")</f>
        <v> </v>
      </c>
    </row>
    <row r="336" ht="12.75">
      <c r="I336" s="8" t="str">
        <f>IF(D336&gt;0,#REF!/D336," ")</f>
        <v> </v>
      </c>
    </row>
    <row r="337" ht="12.75">
      <c r="I337" s="8" t="str">
        <f>IF(D337&gt;0,#REF!/D337," ")</f>
        <v> </v>
      </c>
    </row>
    <row r="338" ht="12.75">
      <c r="I338" s="8" t="str">
        <f>IF(D338&gt;0,#REF!/D338," ")</f>
        <v> </v>
      </c>
    </row>
    <row r="339" ht="12.75">
      <c r="I339" s="8" t="str">
        <f>IF(D339&gt;0,#REF!/D339," ")</f>
        <v> </v>
      </c>
    </row>
    <row r="340" ht="12.75">
      <c r="I340" s="8" t="str">
        <f>IF(D340&gt;0,#REF!/D340," ")</f>
        <v> </v>
      </c>
    </row>
    <row r="341" ht="12.75">
      <c r="I341" s="8" t="str">
        <f>IF(D341&gt;0,#REF!/D341," ")</f>
        <v> </v>
      </c>
    </row>
    <row r="342" ht="12.75">
      <c r="I342" s="8" t="str">
        <f>IF(D342&gt;0,#REF!/D342," ")</f>
        <v> </v>
      </c>
    </row>
    <row r="343" ht="12.75">
      <c r="I343" s="8" t="str">
        <f>IF(D343&gt;0,#REF!/D343," ")</f>
        <v> </v>
      </c>
    </row>
    <row r="344" ht="12.75">
      <c r="I344" s="8" t="str">
        <f>IF(D344&gt;0,#REF!/D344," ")</f>
        <v> </v>
      </c>
    </row>
    <row r="345" ht="12.75">
      <c r="I345" s="8" t="str">
        <f>IF(D345&gt;0,#REF!/D345," ")</f>
        <v> </v>
      </c>
    </row>
    <row r="346" ht="12.75">
      <c r="I346" s="8" t="str">
        <f>IF(D346&gt;0,#REF!/D346," ")</f>
        <v> </v>
      </c>
    </row>
    <row r="347" ht="12.75">
      <c r="I347" s="8" t="str">
        <f>IF(D347&gt;0,#REF!/D347," ")</f>
        <v> </v>
      </c>
    </row>
    <row r="348" ht="12.75">
      <c r="I348" s="8" t="str">
        <f>IF(D348&gt;0,#REF!/D348," ")</f>
        <v> </v>
      </c>
    </row>
    <row r="349" ht="12.75">
      <c r="I349" s="8" t="str">
        <f>IF(D349&gt;0,#REF!/D349," ")</f>
        <v> </v>
      </c>
    </row>
    <row r="350" ht="12.75">
      <c r="I350" s="8" t="str">
        <f>IF(D350&gt;0,#REF!/D350," ")</f>
        <v> </v>
      </c>
    </row>
    <row r="351" ht="12.75">
      <c r="I351" s="8" t="str">
        <f>IF(D351&gt;0,#REF!/D351," ")</f>
        <v> </v>
      </c>
    </row>
    <row r="352" ht="12.75">
      <c r="I352" s="8" t="str">
        <f>IF(D352&gt;0,#REF!/D352," ")</f>
        <v> </v>
      </c>
    </row>
    <row r="353" ht="12.75">
      <c r="I353" s="8" t="str">
        <f>IF(D353&gt;0,#REF!/D353," ")</f>
        <v> </v>
      </c>
    </row>
    <row r="354" ht="12.75">
      <c r="I354" s="8" t="str">
        <f>IF(D354&gt;0,#REF!/D354," ")</f>
        <v> </v>
      </c>
    </row>
    <row r="355" ht="12.75">
      <c r="I355" s="8" t="str">
        <f>IF(D355&gt;0,#REF!/D355," ")</f>
        <v> </v>
      </c>
    </row>
    <row r="356" ht="12.75">
      <c r="I356" s="8" t="str">
        <f>IF(D356&gt;0,#REF!/D356," ")</f>
        <v> </v>
      </c>
    </row>
    <row r="357" ht="12.75">
      <c r="I357" s="8" t="str">
        <f>IF(D357&gt;0,#REF!/D357," ")</f>
        <v> </v>
      </c>
    </row>
    <row r="358" ht="12.75">
      <c r="I358" s="8" t="str">
        <f>IF(D358&gt;0,#REF!/D358," ")</f>
        <v> </v>
      </c>
    </row>
    <row r="359" ht="12.75">
      <c r="I359" s="8" t="str">
        <f>IF(D359&gt;0,#REF!/D359," ")</f>
        <v> </v>
      </c>
    </row>
    <row r="360" ht="12.75">
      <c r="I360" s="8" t="str">
        <f>IF(D360&gt;0,#REF!/D360," ")</f>
        <v> </v>
      </c>
    </row>
    <row r="361" ht="12.75">
      <c r="I361" s="8" t="str">
        <f>IF(D361&gt;0,#REF!/D361," ")</f>
        <v> </v>
      </c>
    </row>
    <row r="362" ht="12.75">
      <c r="I362" s="8" t="str">
        <f>IF(D362&gt;0,#REF!/D362," ")</f>
        <v> </v>
      </c>
    </row>
    <row r="363" ht="12.75">
      <c r="I363" s="8" t="str">
        <f>IF(D363&gt;0,#REF!/D363," ")</f>
        <v> </v>
      </c>
    </row>
    <row r="364" ht="12.75">
      <c r="I364" s="8" t="str">
        <f>IF(D364&gt;0,#REF!/D364," ")</f>
        <v> </v>
      </c>
    </row>
    <row r="365" ht="12.75">
      <c r="I365" s="8" t="str">
        <f>IF(D365&gt;0,#REF!/D365," ")</f>
        <v> </v>
      </c>
    </row>
    <row r="366" ht="12.75">
      <c r="I366" s="8" t="str">
        <f>IF(D366&gt;0,#REF!/D366," ")</f>
        <v> </v>
      </c>
    </row>
    <row r="367" ht="12.75">
      <c r="I367" s="8" t="str">
        <f>IF(D367&gt;0,#REF!/D367," ")</f>
        <v> </v>
      </c>
    </row>
    <row r="368" ht="12.75">
      <c r="I368" s="8" t="str">
        <f>IF(D368&gt;0,#REF!/D368," ")</f>
        <v> </v>
      </c>
    </row>
    <row r="369" ht="12.75">
      <c r="I369" s="8" t="str">
        <f>IF(D369&gt;0,#REF!/D369," ")</f>
        <v> </v>
      </c>
    </row>
    <row r="370" ht="12.75">
      <c r="I370" s="8" t="str">
        <f>IF(D370&gt;0,#REF!/D370," ")</f>
        <v> </v>
      </c>
    </row>
    <row r="371" ht="12.75">
      <c r="I371" s="8" t="str">
        <f>IF(D371&gt;0,#REF!/D371," ")</f>
        <v> </v>
      </c>
    </row>
    <row r="372" ht="12.75">
      <c r="I372" s="8" t="str">
        <f>IF(D372&gt;0,#REF!/D372," ")</f>
        <v> </v>
      </c>
    </row>
    <row r="373" ht="12.75">
      <c r="I373" s="8" t="str">
        <f>IF(D373&gt;0,#REF!/D373," ")</f>
        <v> </v>
      </c>
    </row>
    <row r="374" ht="12.75">
      <c r="I374" s="8" t="str">
        <f>IF(D374&gt;0,#REF!/D374," ")</f>
        <v> </v>
      </c>
    </row>
    <row r="375" ht="12.75">
      <c r="I375" s="8" t="str">
        <f>IF(D375&gt;0,#REF!/D375," ")</f>
        <v> </v>
      </c>
    </row>
    <row r="376" ht="12.75">
      <c r="I376" s="8" t="str">
        <f>IF(D376&gt;0,#REF!/D376," ")</f>
        <v> </v>
      </c>
    </row>
    <row r="377" ht="12.75">
      <c r="I377" s="8" t="str">
        <f>IF(D377&gt;0,#REF!/D377," ")</f>
        <v> </v>
      </c>
    </row>
    <row r="378" ht="12.75">
      <c r="I378" s="8" t="str">
        <f>IF(D378&gt;0,#REF!/D378," ")</f>
        <v> </v>
      </c>
    </row>
    <row r="379" ht="12.75">
      <c r="I379" s="8" t="str">
        <f>IF(D379&gt;0,#REF!/D379," ")</f>
        <v> </v>
      </c>
    </row>
    <row r="380" ht="12.75">
      <c r="I380" s="8" t="str">
        <f>IF(D380&gt;0,#REF!/D380," ")</f>
        <v> </v>
      </c>
    </row>
    <row r="381" ht="12.75">
      <c r="I381" s="8" t="str">
        <f>IF(D381&gt;0,#REF!/D381," ")</f>
        <v> </v>
      </c>
    </row>
    <row r="382" ht="12.75">
      <c r="I382" s="8" t="str">
        <f>IF(D382&gt;0,#REF!/D382," ")</f>
        <v> </v>
      </c>
    </row>
    <row r="383" ht="12.75">
      <c r="I383" s="8" t="str">
        <f>IF(D383&gt;0,#REF!/D383," ")</f>
        <v> </v>
      </c>
    </row>
    <row r="384" ht="12.75">
      <c r="I384" s="8" t="str">
        <f>IF(D384&gt;0,#REF!/D384," ")</f>
        <v> </v>
      </c>
    </row>
    <row r="385" ht="12.75">
      <c r="I385" s="8" t="str">
        <f>IF(D385&gt;0,#REF!/D385," ")</f>
        <v> </v>
      </c>
    </row>
    <row r="386" ht="12.75">
      <c r="I386" s="8" t="str">
        <f>IF(D386&gt;0,#REF!/D386," ")</f>
        <v> </v>
      </c>
    </row>
    <row r="387" ht="12.75">
      <c r="I387" s="8" t="str">
        <f>IF(D387&gt;0,#REF!/D387," ")</f>
        <v> </v>
      </c>
    </row>
    <row r="388" ht="12.75">
      <c r="I388" s="8" t="str">
        <f>IF(D388&gt;0,#REF!/D388," ")</f>
        <v> </v>
      </c>
    </row>
    <row r="389" ht="12.75">
      <c r="I389" s="8" t="str">
        <f>IF(D389&gt;0,#REF!/D389," ")</f>
        <v> </v>
      </c>
    </row>
    <row r="390" ht="12.75">
      <c r="I390" s="8" t="str">
        <f>IF(D390&gt;0,#REF!/D390," ")</f>
        <v> </v>
      </c>
    </row>
    <row r="391" ht="12.75">
      <c r="I391" s="8" t="str">
        <f>IF(D391&gt;0,#REF!/D391," ")</f>
        <v> </v>
      </c>
    </row>
    <row r="392" ht="12.75">
      <c r="I392" s="8" t="str">
        <f>IF(D392&gt;0,#REF!/D392," ")</f>
        <v> </v>
      </c>
    </row>
    <row r="393" ht="12.75">
      <c r="I393" s="8" t="str">
        <f>IF(D393&gt;0,#REF!/D393," ")</f>
        <v> </v>
      </c>
    </row>
    <row r="394" ht="12.75">
      <c r="I394" s="8" t="str">
        <f>IF(D394&gt;0,#REF!/D394," ")</f>
        <v> </v>
      </c>
    </row>
    <row r="395" ht="12.75">
      <c r="I395" s="8" t="str">
        <f>IF(D395&gt;0,#REF!/D395," ")</f>
        <v> </v>
      </c>
    </row>
    <row r="396" ht="12.75">
      <c r="I396" s="8" t="str">
        <f>IF(D396&gt;0,#REF!/D396," ")</f>
        <v> </v>
      </c>
    </row>
    <row r="397" ht="12.75">
      <c r="I397" s="8" t="str">
        <f>IF(D397&gt;0,#REF!/D397," ")</f>
        <v> </v>
      </c>
    </row>
    <row r="398" ht="12.75">
      <c r="I398" s="8" t="str">
        <f>IF(D398&gt;0,#REF!/D398," ")</f>
        <v> </v>
      </c>
    </row>
    <row r="399" ht="12.75">
      <c r="I399" s="8" t="str">
        <f>IF(D399&gt;0,#REF!/D399," ")</f>
        <v> </v>
      </c>
    </row>
    <row r="400" ht="12.75">
      <c r="I400" s="8" t="str">
        <f>IF(D400&gt;0,#REF!/D400," ")</f>
        <v> </v>
      </c>
    </row>
    <row r="401" ht="12.75">
      <c r="I401" s="8" t="str">
        <f>IF(D401&gt;0,#REF!/D401," ")</f>
        <v> </v>
      </c>
    </row>
    <row r="402" ht="12.75">
      <c r="I402" s="8" t="str">
        <f>IF(D402&gt;0,#REF!/D402," ")</f>
        <v> </v>
      </c>
    </row>
    <row r="403" ht="12.75">
      <c r="I403" s="8" t="str">
        <f>IF(D403&gt;0,#REF!/D403," ")</f>
        <v> </v>
      </c>
    </row>
    <row r="404" ht="12.75">
      <c r="I404" s="8" t="str">
        <f>IF(D404&gt;0,#REF!/D404," ")</f>
        <v> </v>
      </c>
    </row>
    <row r="405" ht="12.75">
      <c r="I405" s="8" t="str">
        <f>IF(D405&gt;0,#REF!/D405," ")</f>
        <v> </v>
      </c>
    </row>
    <row r="406" ht="12.75">
      <c r="I406" s="8" t="str">
        <f>IF(D406&gt;0,#REF!/D406," ")</f>
        <v> </v>
      </c>
    </row>
    <row r="407" ht="12.75">
      <c r="I407" s="8" t="str">
        <f>IF(D407&gt;0,#REF!/D407," ")</f>
        <v> </v>
      </c>
    </row>
    <row r="408" ht="12.75">
      <c r="I408" s="8" t="str">
        <f>IF(D408&gt;0,#REF!/D408," ")</f>
        <v> </v>
      </c>
    </row>
    <row r="409" ht="12.75">
      <c r="I409" s="8" t="str">
        <f>IF(D409&gt;0,#REF!/D409," ")</f>
        <v> </v>
      </c>
    </row>
    <row r="410" ht="12.75">
      <c r="I410" s="8" t="str">
        <f>IF(D410&gt;0,#REF!/D410," ")</f>
        <v> </v>
      </c>
    </row>
    <row r="411" ht="12.75">
      <c r="I411" s="8" t="str">
        <f>IF(D411&gt;0,#REF!/D411," ")</f>
        <v> </v>
      </c>
    </row>
    <row r="412" ht="12.75">
      <c r="I412" s="8" t="str">
        <f>IF(D412&gt;0,#REF!/D412," ")</f>
        <v> </v>
      </c>
    </row>
    <row r="413" ht="12.75">
      <c r="I413" s="8" t="str">
        <f>IF(D413&gt;0,#REF!/D413," ")</f>
        <v> </v>
      </c>
    </row>
    <row r="414" ht="12.75">
      <c r="I414" s="8" t="str">
        <f>IF(D414&gt;0,#REF!/D414," ")</f>
        <v> </v>
      </c>
    </row>
    <row r="415" ht="12.75">
      <c r="I415" s="8" t="str">
        <f>IF(D415&gt;0,#REF!/D415," ")</f>
        <v> </v>
      </c>
    </row>
    <row r="416" ht="12.75">
      <c r="I416" s="8" t="str">
        <f>IF(D416&gt;0,#REF!/D416," ")</f>
        <v> </v>
      </c>
    </row>
    <row r="417" ht="12.75">
      <c r="I417" s="8" t="str">
        <f>IF(D417&gt;0,#REF!/D417," ")</f>
        <v> </v>
      </c>
    </row>
    <row r="418" ht="12.75">
      <c r="I418" s="8" t="str">
        <f>IF(D418&gt;0,#REF!/D418," ")</f>
        <v> </v>
      </c>
    </row>
    <row r="419" ht="12.75">
      <c r="I419" s="8" t="str">
        <f>IF(D419&gt;0,#REF!/D419," ")</f>
        <v> </v>
      </c>
    </row>
    <row r="420" ht="12.75">
      <c r="I420" s="8" t="str">
        <f>IF(D420&gt;0,#REF!/D420," ")</f>
        <v> </v>
      </c>
    </row>
    <row r="421" ht="12.75">
      <c r="I421" s="8" t="str">
        <f>IF(D421&gt;0,#REF!/D421," ")</f>
        <v> </v>
      </c>
    </row>
    <row r="422" ht="12.75">
      <c r="I422" s="8" t="str">
        <f>IF(D422&gt;0,#REF!/D422," ")</f>
        <v> </v>
      </c>
    </row>
    <row r="423" ht="12.75">
      <c r="I423" s="8" t="str">
        <f>IF(D423&gt;0,#REF!/D423," ")</f>
        <v> </v>
      </c>
    </row>
    <row r="424" ht="12.75">
      <c r="I424" s="8" t="str">
        <f>IF(D424&gt;0,#REF!/D424," ")</f>
        <v> </v>
      </c>
    </row>
    <row r="425" ht="12.75">
      <c r="I425" s="8" t="str">
        <f>IF(D425&gt;0,#REF!/D425," ")</f>
        <v> </v>
      </c>
    </row>
    <row r="426" ht="12.75">
      <c r="I426" s="8" t="str">
        <f>IF(D426&gt;0,#REF!/D426," ")</f>
        <v> </v>
      </c>
    </row>
    <row r="427" ht="12.75">
      <c r="I427" s="8" t="str">
        <f>IF(D427&gt;0,#REF!/D427," ")</f>
        <v> </v>
      </c>
    </row>
    <row r="428" ht="12.75">
      <c r="I428" s="8" t="str">
        <f>IF(D428&gt;0,#REF!/D428," ")</f>
        <v> </v>
      </c>
    </row>
    <row r="429" ht="12.75">
      <c r="I429" s="8" t="str">
        <f>IF(D429&gt;0,#REF!/D429," ")</f>
        <v> </v>
      </c>
    </row>
    <row r="430" ht="12.75">
      <c r="I430" s="8" t="str">
        <f>IF(D430&gt;0,#REF!/D430," ")</f>
        <v> </v>
      </c>
    </row>
    <row r="431" ht="12.75">
      <c r="I431" s="8" t="str">
        <f>IF(D431&gt;0,#REF!/D431," ")</f>
        <v> </v>
      </c>
    </row>
    <row r="432" ht="12.75">
      <c r="I432" s="8" t="str">
        <f>IF(D432&gt;0,#REF!/D432," ")</f>
        <v> </v>
      </c>
    </row>
    <row r="433" ht="12.75">
      <c r="I433" s="8" t="str">
        <f>IF(D433&gt;0,#REF!/D433," ")</f>
        <v> </v>
      </c>
    </row>
    <row r="434" ht="12.75">
      <c r="I434" s="8" t="str">
        <f>IF(D434&gt;0,#REF!/D434," ")</f>
        <v> </v>
      </c>
    </row>
    <row r="435" ht="12.75">
      <c r="I435" s="8" t="str">
        <f>IF(D435&gt;0,#REF!/D435," ")</f>
        <v> </v>
      </c>
    </row>
    <row r="436" ht="12.75">
      <c r="I436" s="8" t="str">
        <f>IF(D436&gt;0,#REF!/D436," ")</f>
        <v> </v>
      </c>
    </row>
    <row r="437" ht="12.75">
      <c r="I437" s="8" t="str">
        <f>IF(D437&gt;0,#REF!/D437," ")</f>
        <v> </v>
      </c>
    </row>
    <row r="438" ht="12.75">
      <c r="I438" s="8" t="str">
        <f>IF(D438&gt;0,#REF!/D438," ")</f>
        <v> </v>
      </c>
    </row>
    <row r="439" ht="12.75">
      <c r="I439" s="8" t="str">
        <f>IF(D439&gt;0,#REF!/D439," ")</f>
        <v> </v>
      </c>
    </row>
    <row r="440" ht="12.75">
      <c r="I440" s="8" t="str">
        <f>IF(D440&gt;0,#REF!/D440," ")</f>
        <v> </v>
      </c>
    </row>
    <row r="441" ht="12.75">
      <c r="I441" s="8" t="str">
        <f>IF(D441&gt;0,#REF!/D441," ")</f>
        <v> </v>
      </c>
    </row>
    <row r="442" ht="12.75">
      <c r="I442" s="8" t="str">
        <f>IF(D442&gt;0,#REF!/D442," ")</f>
        <v> </v>
      </c>
    </row>
    <row r="443" ht="12.75">
      <c r="I443" s="8" t="str">
        <f>IF(D443&gt;0,#REF!/D443," ")</f>
        <v> </v>
      </c>
    </row>
    <row r="444" ht="12.75">
      <c r="I444" s="8" t="str">
        <f>IF(D444&gt;0,#REF!/D444," ")</f>
        <v> </v>
      </c>
    </row>
    <row r="445" ht="12.75">
      <c r="I445" s="8" t="str">
        <f>IF(D445&gt;0,#REF!/D445," ")</f>
        <v> </v>
      </c>
    </row>
    <row r="446" ht="12.75">
      <c r="I446" s="8" t="str">
        <f>IF(D446&gt;0,#REF!/D446," ")</f>
        <v> </v>
      </c>
    </row>
    <row r="447" ht="12.75">
      <c r="I447" s="8" t="str">
        <f>IF(D447&gt;0,#REF!/D447," ")</f>
        <v> </v>
      </c>
    </row>
    <row r="448" ht="12.75">
      <c r="I448" s="8" t="str">
        <f>IF(D448&gt;0,#REF!/D448," ")</f>
        <v> </v>
      </c>
    </row>
    <row r="449" ht="12.75">
      <c r="I449" s="8" t="str">
        <f>IF(D449&gt;0,#REF!/D449," ")</f>
        <v> </v>
      </c>
    </row>
    <row r="450" ht="12.75">
      <c r="I450" s="8" t="str">
        <f>IF(D450&gt;0,#REF!/D450," ")</f>
        <v> </v>
      </c>
    </row>
    <row r="451" ht="12.75">
      <c r="I451" s="8" t="str">
        <f>IF(D451&gt;0,#REF!/D451," ")</f>
        <v> </v>
      </c>
    </row>
    <row r="452" ht="12.75">
      <c r="I452" s="8" t="str">
        <f>IF(D452&gt;0,#REF!/D452," ")</f>
        <v> </v>
      </c>
    </row>
    <row r="453" ht="12.75">
      <c r="I453" s="8" t="str">
        <f>IF(D453&gt;0,#REF!/D453," ")</f>
        <v> </v>
      </c>
    </row>
    <row r="454" ht="12.75">
      <c r="I454" s="8" t="str">
        <f>IF(D454&gt;0,#REF!/D454," ")</f>
        <v> </v>
      </c>
    </row>
    <row r="455" ht="12.75">
      <c r="I455" s="8" t="str">
        <f>IF(D455&gt;0,#REF!/D455," ")</f>
        <v> </v>
      </c>
    </row>
    <row r="456" ht="12.75">
      <c r="I456" s="8" t="str">
        <f>IF(D456&gt;0,#REF!/D456," ")</f>
        <v> </v>
      </c>
    </row>
    <row r="457" ht="12.75">
      <c r="I457" s="8" t="str">
        <f>IF(D457&gt;0,#REF!/D457," ")</f>
        <v> </v>
      </c>
    </row>
    <row r="458" ht="12.75">
      <c r="I458" s="8" t="str">
        <f>IF(D458&gt;0,#REF!/D458," ")</f>
        <v> </v>
      </c>
    </row>
    <row r="459" ht="12.75">
      <c r="I459" s="8" t="str">
        <f>IF(D459&gt;0,#REF!/D459," ")</f>
        <v> </v>
      </c>
    </row>
    <row r="460" ht="12.75">
      <c r="I460" s="8" t="str">
        <f>IF(D460&gt;0,#REF!/D460," ")</f>
        <v> </v>
      </c>
    </row>
    <row r="461" ht="12.75">
      <c r="I461" s="8" t="str">
        <f>IF(D461&gt;0,#REF!/D461," ")</f>
        <v> </v>
      </c>
    </row>
    <row r="462" ht="12.75">
      <c r="I462" s="8" t="str">
        <f>IF(D462&gt;0,#REF!/D462," ")</f>
        <v> </v>
      </c>
    </row>
    <row r="463" ht="12.75">
      <c r="I463" s="8" t="str">
        <f>IF(D463&gt;0,#REF!/D463," ")</f>
        <v> </v>
      </c>
    </row>
    <row r="464" ht="12.75">
      <c r="I464" s="8" t="str">
        <f>IF(D464&gt;0,#REF!/D464," ")</f>
        <v> </v>
      </c>
    </row>
    <row r="465" ht="12.75">
      <c r="I465" s="8" t="str">
        <f>IF(D465&gt;0,#REF!/D465," ")</f>
        <v> </v>
      </c>
    </row>
    <row r="466" ht="12.75">
      <c r="I466" s="8" t="str">
        <f>IF(D466&gt;0,#REF!/D466," ")</f>
        <v> </v>
      </c>
    </row>
    <row r="467" ht="12.75">
      <c r="I467" s="8" t="str">
        <f>IF(D467&gt;0,#REF!/D467," ")</f>
        <v> </v>
      </c>
    </row>
    <row r="468" ht="12.75">
      <c r="I468" s="8" t="str">
        <f>IF(D468&gt;0,#REF!/D468," ")</f>
        <v> </v>
      </c>
    </row>
    <row r="469" ht="12.75">
      <c r="I469" s="8" t="str">
        <f>IF(D469&gt;0,#REF!/D469," ")</f>
        <v> </v>
      </c>
    </row>
    <row r="470" ht="12.75">
      <c r="I470" s="8" t="str">
        <f>IF(D470&gt;0,#REF!/D470," ")</f>
        <v> </v>
      </c>
    </row>
    <row r="471" ht="12.75">
      <c r="I471" s="8" t="str">
        <f>IF(D471&gt;0,#REF!/D471," ")</f>
        <v> </v>
      </c>
    </row>
    <row r="472" ht="12.75">
      <c r="I472" s="8" t="str">
        <f>IF(D472&gt;0,#REF!/D472," ")</f>
        <v> </v>
      </c>
    </row>
    <row r="473" ht="12.75">
      <c r="I473" s="8" t="str">
        <f>IF(D473&gt;0,#REF!/D473," ")</f>
        <v> </v>
      </c>
    </row>
    <row r="474" ht="12.75">
      <c r="I474" s="8" t="str">
        <f>IF(D474&gt;0,#REF!/D474," ")</f>
        <v> </v>
      </c>
    </row>
    <row r="475" ht="12.75">
      <c r="I475" s="8" t="str">
        <f>IF(D475&gt;0,#REF!/D475," ")</f>
        <v> </v>
      </c>
    </row>
    <row r="476" ht="12.75">
      <c r="I476" s="8" t="str">
        <f>IF(D476&gt;0,#REF!/D476," ")</f>
        <v> </v>
      </c>
    </row>
    <row r="477" ht="12.75">
      <c r="I477" s="8" t="str">
        <f>IF(D477&gt;0,#REF!/D477," ")</f>
        <v> </v>
      </c>
    </row>
    <row r="478" ht="12.75">
      <c r="I478" s="8" t="str">
        <f>IF(D478&gt;0,#REF!/D478," ")</f>
        <v> </v>
      </c>
    </row>
    <row r="479" ht="12.75">
      <c r="I479" s="8" t="str">
        <f>IF(D479&gt;0,#REF!/D479," ")</f>
        <v> </v>
      </c>
    </row>
    <row r="480" ht="12.75">
      <c r="I480" s="8" t="str">
        <f>IF(D480&gt;0,#REF!/D480," ")</f>
        <v> </v>
      </c>
    </row>
    <row r="481" ht="12.75">
      <c r="I481" s="8" t="str">
        <f>IF(D481&gt;0,#REF!/D481," ")</f>
        <v> </v>
      </c>
    </row>
    <row r="482" ht="12.75">
      <c r="I482" s="8" t="str">
        <f>IF(D482&gt;0,#REF!/D482," ")</f>
        <v> </v>
      </c>
    </row>
    <row r="483" ht="12.75">
      <c r="I483" s="8" t="str">
        <f>IF(D483&gt;0,#REF!/D483," ")</f>
        <v> </v>
      </c>
    </row>
    <row r="484" ht="12.75">
      <c r="I484" s="8" t="str">
        <f>IF(D484&gt;0,#REF!/D484," ")</f>
        <v> </v>
      </c>
    </row>
    <row r="485" ht="12.75">
      <c r="I485" s="8" t="str">
        <f>IF(D485&gt;0,#REF!/D485," ")</f>
        <v> </v>
      </c>
    </row>
    <row r="486" ht="12.75">
      <c r="I486" s="8" t="str">
        <f>IF(D486&gt;0,#REF!/D486," ")</f>
        <v> </v>
      </c>
    </row>
    <row r="487" ht="12.75">
      <c r="I487" s="8" t="str">
        <f>IF(D487&gt;0,#REF!/D487," ")</f>
        <v> </v>
      </c>
    </row>
    <row r="488" ht="12.75">
      <c r="I488" s="8" t="str">
        <f>IF(D488&gt;0,#REF!/D488," ")</f>
        <v> </v>
      </c>
    </row>
    <row r="489" ht="12.75">
      <c r="I489" s="8" t="str">
        <f>IF(D489&gt;0,#REF!/D489," ")</f>
        <v> </v>
      </c>
    </row>
    <row r="490" ht="12.75">
      <c r="I490" s="8" t="str">
        <f>IF(D490&gt;0,#REF!/D490," ")</f>
        <v> </v>
      </c>
    </row>
    <row r="491" ht="12.75">
      <c r="I491" s="8" t="str">
        <f>IF(D491&gt;0,#REF!/D491," ")</f>
        <v> </v>
      </c>
    </row>
    <row r="492" ht="12.75">
      <c r="I492" s="8" t="str">
        <f>IF(D492&gt;0,#REF!/D492," ")</f>
        <v> </v>
      </c>
    </row>
    <row r="493" ht="12.75">
      <c r="I493" s="8" t="str">
        <f>IF(D493&gt;0,#REF!/D493," ")</f>
        <v> </v>
      </c>
    </row>
    <row r="494" ht="12.75">
      <c r="I494" s="8" t="str">
        <f>IF(D494&gt;0,#REF!/D494," ")</f>
        <v> </v>
      </c>
    </row>
    <row r="495" ht="12.75">
      <c r="I495" s="8" t="str">
        <f>IF(D495&gt;0,#REF!/D495," ")</f>
        <v> </v>
      </c>
    </row>
    <row r="496" ht="12.75">
      <c r="I496" s="8" t="str">
        <f>IF(D496&gt;0,#REF!/D496," ")</f>
        <v> </v>
      </c>
    </row>
    <row r="497" ht="12.75">
      <c r="I497" s="8" t="str">
        <f>IF(D497&gt;0,#REF!/D497," ")</f>
        <v> </v>
      </c>
    </row>
    <row r="498" ht="12.75">
      <c r="I498" s="8" t="str">
        <f>IF(D498&gt;0,#REF!/D498," ")</f>
        <v> </v>
      </c>
    </row>
    <row r="499" ht="12.75">
      <c r="I499" s="8" t="str">
        <f>IF(D499&gt;0,#REF!/D499," ")</f>
        <v> </v>
      </c>
    </row>
    <row r="500" ht="12.75">
      <c r="I500" s="8" t="str">
        <f>IF(D500&gt;0,#REF!/D500," ")</f>
        <v> </v>
      </c>
    </row>
    <row r="501" ht="12.75">
      <c r="I501" s="8" t="str">
        <f>IF(D501&gt;0,#REF!/D501," ")</f>
        <v> </v>
      </c>
    </row>
    <row r="502" ht="12.75">
      <c r="I502" s="8" t="str">
        <f>IF(D502&gt;0,#REF!/D502," ")</f>
        <v> </v>
      </c>
    </row>
    <row r="503" ht="12.75">
      <c r="I503" s="8" t="str">
        <f>IF(D503&gt;0,#REF!/D503," ")</f>
        <v> </v>
      </c>
    </row>
    <row r="504" ht="12.75">
      <c r="I504" s="8" t="str">
        <f>IF(D504&gt;0,#REF!/D504," ")</f>
        <v> </v>
      </c>
    </row>
    <row r="505" ht="12.75">
      <c r="I505" s="8" t="str">
        <f>IF(D505&gt;0,#REF!/D505," ")</f>
        <v> </v>
      </c>
    </row>
    <row r="506" ht="12.75">
      <c r="I506" s="8" t="str">
        <f>IF(D506&gt;0,#REF!/D506," ")</f>
        <v> </v>
      </c>
    </row>
    <row r="507" ht="12.75">
      <c r="I507" s="8" t="str">
        <f>IF(D507&gt;0,#REF!/D507," ")</f>
        <v> </v>
      </c>
    </row>
    <row r="508" ht="12.75">
      <c r="I508" s="8" t="str">
        <f>IF(D508&gt;0,#REF!/D508," ")</f>
        <v> </v>
      </c>
    </row>
    <row r="509" ht="12.75">
      <c r="I509" s="8" t="str">
        <f>IF(D509&gt;0,#REF!/D509," ")</f>
        <v> </v>
      </c>
    </row>
    <row r="510" ht="12.75">
      <c r="I510" s="8" t="str">
        <f>IF(D510&gt;0,#REF!/D510," ")</f>
        <v> </v>
      </c>
    </row>
    <row r="511" ht="12.75">
      <c r="I511" s="8" t="str">
        <f>IF(D511&gt;0,#REF!/D511," ")</f>
        <v> </v>
      </c>
    </row>
    <row r="512" ht="12.75">
      <c r="I512" s="8" t="str">
        <f>IF(D512&gt;0,#REF!/D512," ")</f>
        <v> </v>
      </c>
    </row>
    <row r="513" ht="12.75">
      <c r="I513" s="8" t="str">
        <f>IF(D513&gt;0,#REF!/D513," ")</f>
        <v> </v>
      </c>
    </row>
    <row r="514" ht="12.75">
      <c r="I514" s="8" t="str">
        <f>IF(D514&gt;0,#REF!/D514," ")</f>
        <v> </v>
      </c>
    </row>
    <row r="515" ht="12.75">
      <c r="I515" s="8" t="str">
        <f>IF(D515&gt;0,#REF!/D515," ")</f>
        <v> </v>
      </c>
    </row>
    <row r="516" ht="12.75">
      <c r="I516" s="8" t="str">
        <f>IF(D516&gt;0,#REF!/D516," ")</f>
        <v> </v>
      </c>
    </row>
    <row r="517" ht="12.75">
      <c r="I517" s="8" t="str">
        <f>IF(D517&gt;0,#REF!/D517," ")</f>
        <v> </v>
      </c>
    </row>
    <row r="518" ht="12.75">
      <c r="I518" s="8" t="str">
        <f>IF(D518&gt;0,#REF!/D518," ")</f>
        <v> </v>
      </c>
    </row>
    <row r="519" ht="12.75">
      <c r="I519" s="8" t="str">
        <f>IF(D519&gt;0,#REF!/D519," ")</f>
        <v> </v>
      </c>
    </row>
    <row r="520" ht="12.75">
      <c r="I520" s="8" t="str">
        <f>IF(D520&gt;0,#REF!/D520," ")</f>
        <v> </v>
      </c>
    </row>
    <row r="521" ht="12.75">
      <c r="I521" s="8" t="str">
        <f>IF(D521&gt;0,#REF!/D521," ")</f>
        <v> </v>
      </c>
    </row>
    <row r="522" ht="12.75">
      <c r="I522" s="8" t="str">
        <f>IF(D522&gt;0,#REF!/D522," ")</f>
        <v> </v>
      </c>
    </row>
    <row r="523" ht="12.75">
      <c r="I523" s="8" t="str">
        <f>IF(D523&gt;0,#REF!/D523," ")</f>
        <v> </v>
      </c>
    </row>
    <row r="524" ht="12.75">
      <c r="I524" s="8" t="str">
        <f>IF(D524&gt;0,#REF!/D524," ")</f>
        <v> </v>
      </c>
    </row>
    <row r="525" ht="12.75">
      <c r="I525" s="8" t="str">
        <f>IF(D525&gt;0,#REF!/D525," ")</f>
        <v> </v>
      </c>
    </row>
    <row r="526" ht="12.75">
      <c r="I526" s="8" t="str">
        <f>IF(D526&gt;0,#REF!/D526," ")</f>
        <v> </v>
      </c>
    </row>
    <row r="527" ht="12.75">
      <c r="I527" s="8" t="str">
        <f>IF(D527&gt;0,#REF!/D527," ")</f>
        <v> </v>
      </c>
    </row>
    <row r="528" ht="12.75">
      <c r="I528" s="8" t="str">
        <f>IF(D528&gt;0,#REF!/D528," ")</f>
        <v> </v>
      </c>
    </row>
    <row r="529" ht="12.75">
      <c r="I529" s="8" t="str">
        <f>IF(D529&gt;0,#REF!/D529," ")</f>
        <v> </v>
      </c>
    </row>
    <row r="530" ht="12.75">
      <c r="I530" s="8" t="str">
        <f>IF(D530&gt;0,#REF!/D530," ")</f>
        <v> </v>
      </c>
    </row>
    <row r="531" ht="12.75">
      <c r="I531" s="8" t="str">
        <f>IF(D531&gt;0,#REF!/D531," ")</f>
        <v> </v>
      </c>
    </row>
    <row r="532" ht="12.75">
      <c r="I532" s="8" t="str">
        <f>IF(D532&gt;0,#REF!/D532," ")</f>
        <v> </v>
      </c>
    </row>
    <row r="533" ht="12.75">
      <c r="I533" s="8" t="str">
        <f>IF(D533&gt;0,#REF!/D533," ")</f>
        <v> </v>
      </c>
    </row>
    <row r="534" ht="12.75">
      <c r="I534" s="8" t="str">
        <f>IF(D534&gt;0,#REF!/D534," ")</f>
        <v> </v>
      </c>
    </row>
    <row r="535" ht="12.75">
      <c r="I535" s="8" t="str">
        <f>IF(D535&gt;0,#REF!/D535," ")</f>
        <v> </v>
      </c>
    </row>
    <row r="536" ht="12.75">
      <c r="I536" s="8" t="str">
        <f>IF(D536&gt;0,#REF!/D536," ")</f>
        <v> </v>
      </c>
    </row>
    <row r="537" ht="12.75">
      <c r="I537" s="8" t="str">
        <f>IF(D537&gt;0,#REF!/D537," ")</f>
        <v> </v>
      </c>
    </row>
    <row r="538" ht="12.75">
      <c r="I538" s="8" t="str">
        <f>IF(D538&gt;0,#REF!/D538," ")</f>
        <v> </v>
      </c>
    </row>
    <row r="539" ht="12.75">
      <c r="I539" s="8" t="str">
        <f>IF(D539&gt;0,#REF!/D539," ")</f>
        <v> </v>
      </c>
    </row>
    <row r="540" ht="12.75">
      <c r="I540" s="8" t="str">
        <f>IF(D540&gt;0,#REF!/D540," ")</f>
        <v> </v>
      </c>
    </row>
    <row r="541" ht="12.75">
      <c r="I541" s="8" t="str">
        <f>IF(D541&gt;0,#REF!/D541," ")</f>
        <v> </v>
      </c>
    </row>
    <row r="542" ht="12.75">
      <c r="I542" s="8" t="str">
        <f>IF(D542&gt;0,#REF!/D542," ")</f>
        <v> </v>
      </c>
    </row>
    <row r="543" ht="12.75">
      <c r="I543" s="8" t="str">
        <f>IF(D543&gt;0,#REF!/D543," ")</f>
        <v> </v>
      </c>
    </row>
    <row r="544" ht="12.75">
      <c r="I544" s="8" t="str">
        <f>IF(D544&gt;0,#REF!/D544," ")</f>
        <v> </v>
      </c>
    </row>
    <row r="545" ht="12.75">
      <c r="I545" s="8" t="str">
        <f>IF(D545&gt;0,#REF!/D545," ")</f>
        <v> </v>
      </c>
    </row>
    <row r="546" ht="12.75">
      <c r="I546" s="8" t="str">
        <f>IF(D546&gt;0,#REF!/D546," ")</f>
        <v> </v>
      </c>
    </row>
    <row r="547" ht="12.75">
      <c r="I547" s="8" t="str">
        <f>IF(D547&gt;0,#REF!/D547," ")</f>
        <v> </v>
      </c>
    </row>
    <row r="548" ht="12.75">
      <c r="I548" s="8" t="str">
        <f>IF(D548&gt;0,#REF!/D548," ")</f>
        <v> </v>
      </c>
    </row>
    <row r="549" ht="12.75">
      <c r="I549" s="8" t="str">
        <f>IF(D549&gt;0,#REF!/D549," ")</f>
        <v> </v>
      </c>
    </row>
    <row r="550" ht="12.75">
      <c r="I550" s="8" t="str">
        <f>IF(D550&gt;0,#REF!/D550," ")</f>
        <v> </v>
      </c>
    </row>
    <row r="551" ht="12.75">
      <c r="I551" s="8" t="str">
        <f>IF(D551&gt;0,#REF!/D551," ")</f>
        <v> </v>
      </c>
    </row>
    <row r="552" ht="12.75">
      <c r="I552" s="8" t="str">
        <f>IF(D552&gt;0,#REF!/D552," ")</f>
        <v> </v>
      </c>
    </row>
    <row r="553" ht="12.75">
      <c r="I553" s="8" t="str">
        <f>IF(D553&gt;0,#REF!/D553," ")</f>
        <v> </v>
      </c>
    </row>
    <row r="554" ht="12.75">
      <c r="I554" s="8" t="str">
        <f>IF(D554&gt;0,#REF!/D554," ")</f>
        <v> </v>
      </c>
    </row>
    <row r="555" ht="12.75">
      <c r="I555" s="8" t="str">
        <f>IF(D555&gt;0,#REF!/D555," ")</f>
        <v> </v>
      </c>
    </row>
    <row r="556" ht="12.75">
      <c r="I556" s="8" t="str">
        <f>IF(D556&gt;0,#REF!/D556," ")</f>
        <v> </v>
      </c>
    </row>
    <row r="557" ht="12.75">
      <c r="I557" s="8" t="str">
        <f>IF(D557&gt;0,#REF!/D557," ")</f>
        <v> </v>
      </c>
    </row>
    <row r="558" ht="12.75">
      <c r="I558" s="8" t="str">
        <f>IF(D558&gt;0,#REF!/D558," ")</f>
        <v> </v>
      </c>
    </row>
    <row r="559" ht="12.75">
      <c r="I559" s="8" t="str">
        <f>IF(D559&gt;0,#REF!/D559," ")</f>
        <v> </v>
      </c>
    </row>
    <row r="560" ht="12.75">
      <c r="I560" s="8" t="str">
        <f>IF(D560&gt;0,#REF!/D560," ")</f>
        <v> </v>
      </c>
    </row>
    <row r="561" ht="12.75">
      <c r="I561" s="8" t="str">
        <f>IF(D561&gt;0,#REF!/D561," ")</f>
        <v> </v>
      </c>
    </row>
    <row r="562" ht="12.75">
      <c r="I562" s="8" t="str">
        <f>IF(D562&gt;0,#REF!/D562," ")</f>
        <v> </v>
      </c>
    </row>
    <row r="563" ht="12.75">
      <c r="I563" s="8" t="str">
        <f>IF(D563&gt;0,#REF!/D563," ")</f>
        <v> </v>
      </c>
    </row>
    <row r="564" ht="12.75">
      <c r="I564" s="8" t="str">
        <f>IF(D564&gt;0,#REF!/D564," ")</f>
        <v> </v>
      </c>
    </row>
    <row r="565" ht="12.75">
      <c r="I565" s="8" t="str">
        <f>IF(D565&gt;0,#REF!/D565," ")</f>
        <v> </v>
      </c>
    </row>
    <row r="566" ht="12.75">
      <c r="I566" s="8" t="str">
        <f>IF(D566&gt;0,#REF!/D566," ")</f>
        <v> </v>
      </c>
    </row>
    <row r="567" ht="12.75">
      <c r="I567" s="8" t="str">
        <f>IF(D567&gt;0,#REF!/D567," ")</f>
        <v> </v>
      </c>
    </row>
    <row r="568" ht="12.75">
      <c r="I568" s="8" t="str">
        <f>IF(D568&gt;0,#REF!/D568," ")</f>
        <v> </v>
      </c>
    </row>
    <row r="569" ht="12.75">
      <c r="I569" s="8" t="str">
        <f>IF(D569&gt;0,#REF!/D569," ")</f>
        <v> </v>
      </c>
    </row>
    <row r="570" ht="12.75">
      <c r="I570" s="8" t="str">
        <f>IF(D570&gt;0,#REF!/D570," ")</f>
        <v> </v>
      </c>
    </row>
    <row r="571" ht="12.75">
      <c r="I571" s="8" t="str">
        <f>IF(D571&gt;0,#REF!/D571," ")</f>
        <v> </v>
      </c>
    </row>
    <row r="572" ht="12.75">
      <c r="I572" s="8" t="str">
        <f>IF(D572&gt;0,#REF!/D572," ")</f>
        <v> </v>
      </c>
    </row>
    <row r="573" ht="12.75">
      <c r="I573" s="8" t="str">
        <f>IF(D573&gt;0,#REF!/D573," ")</f>
        <v> </v>
      </c>
    </row>
    <row r="574" ht="12.75">
      <c r="I574" s="8" t="str">
        <f>IF(D574&gt;0,#REF!/D574," ")</f>
        <v> </v>
      </c>
    </row>
    <row r="575" ht="12.75">
      <c r="I575" s="8" t="str">
        <f>IF(D575&gt;0,#REF!/D575," ")</f>
        <v> </v>
      </c>
    </row>
    <row r="576" ht="12.75">
      <c r="I576" s="8" t="str">
        <f>IF(D576&gt;0,#REF!/D576," ")</f>
        <v> </v>
      </c>
    </row>
    <row r="577" ht="12.75">
      <c r="I577" s="8" t="str">
        <f>IF(D577&gt;0,#REF!/D577," ")</f>
        <v> </v>
      </c>
    </row>
    <row r="578" ht="12.75">
      <c r="I578" s="8" t="str">
        <f>IF(D578&gt;0,#REF!/D578," ")</f>
        <v> </v>
      </c>
    </row>
    <row r="579" ht="12.75">
      <c r="I579" s="8" t="str">
        <f>IF(D579&gt;0,#REF!/D579," ")</f>
        <v> </v>
      </c>
    </row>
    <row r="580" ht="12.75">
      <c r="I580" s="8" t="str">
        <f>IF(D580&gt;0,#REF!/D580," ")</f>
        <v> </v>
      </c>
    </row>
    <row r="581" ht="12.75">
      <c r="I581" s="8" t="str">
        <f>IF(D581&gt;0,#REF!/D581," ")</f>
        <v> </v>
      </c>
    </row>
    <row r="582" ht="12.75">
      <c r="I582" s="8" t="str">
        <f>IF(D582&gt;0,#REF!/D582," ")</f>
        <v> </v>
      </c>
    </row>
    <row r="583" ht="12.75">
      <c r="I583" s="8" t="str">
        <f>IF(D583&gt;0,#REF!/D583," ")</f>
        <v> </v>
      </c>
    </row>
    <row r="584" ht="12.75">
      <c r="I584" s="8" t="str">
        <f>IF(D584&gt;0,#REF!/D584," ")</f>
        <v> </v>
      </c>
    </row>
    <row r="585" ht="12.75">
      <c r="I585" s="8" t="str">
        <f>IF(D585&gt;0,#REF!/D585," ")</f>
        <v> </v>
      </c>
    </row>
    <row r="586" ht="12.75">
      <c r="I586" s="8" t="str">
        <f>IF(D586&gt;0,#REF!/D586," ")</f>
        <v> </v>
      </c>
    </row>
    <row r="587" ht="12.75">
      <c r="I587" s="8" t="str">
        <f>IF(D587&gt;0,#REF!/D587," ")</f>
        <v> </v>
      </c>
    </row>
    <row r="588" ht="12.75">
      <c r="I588" s="8" t="str">
        <f>IF(D588&gt;0,#REF!/D588," ")</f>
        <v> </v>
      </c>
    </row>
    <row r="589" ht="12.75">
      <c r="I589" s="8" t="str">
        <f>IF(D589&gt;0,#REF!/D589," ")</f>
        <v> </v>
      </c>
    </row>
    <row r="590" ht="12.75">
      <c r="I590" s="8" t="str">
        <f>IF(D590&gt;0,#REF!/D590," ")</f>
        <v> </v>
      </c>
    </row>
    <row r="591" ht="12.75">
      <c r="I591" s="8" t="str">
        <f>IF(D591&gt;0,#REF!/D591," ")</f>
        <v> </v>
      </c>
    </row>
    <row r="592" ht="12.75">
      <c r="I592" s="8" t="str">
        <f>IF(D592&gt;0,#REF!/D592," ")</f>
        <v> </v>
      </c>
    </row>
    <row r="593" ht="12.75">
      <c r="I593" s="8" t="str">
        <f>IF(D593&gt;0,#REF!/D593," ")</f>
        <v> </v>
      </c>
    </row>
    <row r="594" ht="12.75">
      <c r="I594" s="8" t="str">
        <f>IF(D594&gt;0,#REF!/D594," ")</f>
        <v> </v>
      </c>
    </row>
    <row r="595" ht="12.75">
      <c r="I595" s="8" t="str">
        <f>IF(D595&gt;0,#REF!/D595," ")</f>
        <v> </v>
      </c>
    </row>
    <row r="596" ht="12.75">
      <c r="I596" s="8" t="str">
        <f>IF(D596&gt;0,#REF!/D596," ")</f>
        <v> </v>
      </c>
    </row>
    <row r="597" ht="12.75">
      <c r="I597" s="8" t="str">
        <f>IF(D597&gt;0,#REF!/D597," ")</f>
        <v> </v>
      </c>
    </row>
    <row r="598" ht="12.75">
      <c r="I598" s="8" t="str">
        <f>IF(D598&gt;0,#REF!/D598," ")</f>
        <v> </v>
      </c>
    </row>
    <row r="599" ht="12.75">
      <c r="I599" s="8" t="str">
        <f>IF(D599&gt;0,#REF!/D599," ")</f>
        <v> </v>
      </c>
    </row>
    <row r="600" ht="12.75">
      <c r="I600" s="8" t="str">
        <f>IF(D600&gt;0,#REF!/D600," ")</f>
        <v> </v>
      </c>
    </row>
    <row r="601" ht="12.75">
      <c r="I601" s="8" t="str">
        <f>IF(D601&gt;0,#REF!/D601," ")</f>
        <v> </v>
      </c>
    </row>
    <row r="602" ht="12.75">
      <c r="I602" s="8" t="str">
        <f>IF(D602&gt;0,#REF!/D602," ")</f>
        <v> </v>
      </c>
    </row>
    <row r="603" ht="12.75">
      <c r="I603" s="8" t="str">
        <f>IF(D603&gt;0,#REF!/D603," ")</f>
        <v> </v>
      </c>
    </row>
    <row r="604" ht="12.75">
      <c r="I604" s="8" t="str">
        <f>IF(D604&gt;0,#REF!/D604," ")</f>
        <v> </v>
      </c>
    </row>
    <row r="605" ht="12.75">
      <c r="I605" s="8" t="str">
        <f>IF(D605&gt;0,#REF!/D605," ")</f>
        <v> </v>
      </c>
    </row>
    <row r="606" ht="12.75">
      <c r="I606" s="8" t="str">
        <f>IF(D606&gt;0,#REF!/D606," ")</f>
        <v> </v>
      </c>
    </row>
    <row r="607" ht="12.75">
      <c r="I607" s="8" t="str">
        <f>IF(D607&gt;0,#REF!/D607," ")</f>
        <v> </v>
      </c>
    </row>
    <row r="608" ht="12.75">
      <c r="I608" s="8" t="str">
        <f>IF(D608&gt;0,#REF!/D608," ")</f>
        <v> </v>
      </c>
    </row>
    <row r="609" ht="12.75">
      <c r="I609" s="8" t="str">
        <f>IF(D609&gt;0,#REF!/D609," ")</f>
        <v> </v>
      </c>
    </row>
    <row r="610" ht="12.75">
      <c r="I610" s="8" t="str">
        <f>IF(D610&gt;0,#REF!/D610," ")</f>
        <v> </v>
      </c>
    </row>
    <row r="611" ht="12.75">
      <c r="I611" s="8" t="str">
        <f>IF(D611&gt;0,#REF!/D611," ")</f>
        <v> </v>
      </c>
    </row>
    <row r="612" ht="12.75">
      <c r="I612" s="8" t="str">
        <f>IF(D612&gt;0,#REF!/D612," ")</f>
        <v> </v>
      </c>
    </row>
    <row r="613" ht="12.75">
      <c r="I613" s="8" t="str">
        <f>IF(D613&gt;0,#REF!/D613," ")</f>
        <v> </v>
      </c>
    </row>
    <row r="614" ht="12.75">
      <c r="I614" s="8" t="str">
        <f>IF(D614&gt;0,#REF!/D614," ")</f>
        <v> </v>
      </c>
    </row>
    <row r="615" ht="12.75">
      <c r="I615" s="8" t="str">
        <f>IF(D615&gt;0,#REF!/D615," ")</f>
        <v> </v>
      </c>
    </row>
    <row r="616" ht="12.75">
      <c r="I616" s="8" t="str">
        <f>IF(D616&gt;0,#REF!/D616," ")</f>
        <v> </v>
      </c>
    </row>
    <row r="617" ht="12.75">
      <c r="I617" s="8" t="str">
        <f>IF(D617&gt;0,#REF!/D617," ")</f>
        <v> </v>
      </c>
    </row>
    <row r="618" ht="12.75">
      <c r="I618" s="8" t="str">
        <f>IF(D618&gt;0,#REF!/D618," ")</f>
        <v> </v>
      </c>
    </row>
    <row r="619" ht="12.75">
      <c r="I619" s="8" t="str">
        <f>IF(D619&gt;0,#REF!/D619," ")</f>
        <v> </v>
      </c>
    </row>
    <row r="620" ht="12.75">
      <c r="I620" s="8" t="str">
        <f>IF(D620&gt;0,#REF!/D620," ")</f>
        <v> </v>
      </c>
    </row>
    <row r="621" ht="12.75">
      <c r="I621" s="8" t="str">
        <f>IF(D621&gt;0,#REF!/D621," ")</f>
        <v> </v>
      </c>
    </row>
    <row r="622" ht="12.75">
      <c r="I622" s="8" t="str">
        <f>IF(D622&gt;0,#REF!/D622," ")</f>
        <v> </v>
      </c>
    </row>
    <row r="623" ht="12.75">
      <c r="I623" s="8" t="str">
        <f>IF(D623&gt;0,#REF!/D623," ")</f>
        <v> </v>
      </c>
    </row>
    <row r="624" ht="12.75">
      <c r="I624" s="8" t="str">
        <f>IF(D624&gt;0,#REF!/D624," ")</f>
        <v> </v>
      </c>
    </row>
    <row r="625" ht="12.75">
      <c r="I625" s="8" t="str">
        <f>IF(D625&gt;0,#REF!/D625," ")</f>
        <v> </v>
      </c>
    </row>
    <row r="626" ht="12.75">
      <c r="I626" s="8" t="str">
        <f>IF(D626&gt;0,#REF!/D626," ")</f>
        <v> </v>
      </c>
    </row>
    <row r="627" ht="12.75">
      <c r="I627" s="8" t="str">
        <f>IF(D627&gt;0,#REF!/D627," ")</f>
        <v> </v>
      </c>
    </row>
    <row r="628" ht="12.75">
      <c r="I628" s="8" t="str">
        <f>IF(D628&gt;0,#REF!/D628," ")</f>
        <v> </v>
      </c>
    </row>
    <row r="629" ht="12.75">
      <c r="I629" s="8" t="str">
        <f>IF(D629&gt;0,#REF!/D629," ")</f>
        <v> </v>
      </c>
    </row>
    <row r="630" ht="12.75">
      <c r="I630" s="8" t="str">
        <f>IF(D630&gt;0,#REF!/D630," ")</f>
        <v> </v>
      </c>
    </row>
    <row r="631" ht="12.75">
      <c r="I631" s="8" t="str">
        <f>IF(D631&gt;0,#REF!/D631," ")</f>
        <v> </v>
      </c>
    </row>
    <row r="632" ht="12.75">
      <c r="I632" s="8" t="str">
        <f>IF(D632&gt;0,#REF!/D632," ")</f>
        <v> </v>
      </c>
    </row>
    <row r="633" ht="12.75">
      <c r="I633" s="8" t="str">
        <f>IF(D633&gt;0,#REF!/D633," ")</f>
        <v> </v>
      </c>
    </row>
    <row r="634" ht="12.75">
      <c r="I634" s="8" t="str">
        <f>IF(D634&gt;0,#REF!/D634," ")</f>
        <v> </v>
      </c>
    </row>
    <row r="635" ht="12.75">
      <c r="I635" s="8" t="str">
        <f>IF(D635&gt;0,#REF!/D635," ")</f>
        <v> </v>
      </c>
    </row>
    <row r="636" ht="12.75">
      <c r="I636" s="8" t="str">
        <f>IF(D636&gt;0,#REF!/D636," ")</f>
        <v> </v>
      </c>
    </row>
    <row r="637" ht="12.75">
      <c r="I637" s="8" t="str">
        <f>IF(D637&gt;0,#REF!/D637," ")</f>
        <v> </v>
      </c>
    </row>
    <row r="638" ht="12.75">
      <c r="I638" s="8" t="str">
        <f>IF(D638&gt;0,#REF!/D638," ")</f>
        <v> </v>
      </c>
    </row>
    <row r="639" ht="12.75">
      <c r="I639" s="8" t="str">
        <f>IF(D639&gt;0,#REF!/D639," ")</f>
        <v> </v>
      </c>
    </row>
    <row r="640" ht="12.75">
      <c r="I640" s="8" t="str">
        <f>IF(D640&gt;0,#REF!/D640," ")</f>
        <v> </v>
      </c>
    </row>
    <row r="641" ht="12.75">
      <c r="I641" s="8" t="str">
        <f>IF(D641&gt;0,#REF!/D641," ")</f>
        <v> </v>
      </c>
    </row>
    <row r="642" ht="12.75">
      <c r="I642" s="8" t="str">
        <f>IF(D642&gt;0,#REF!/D642," ")</f>
        <v> </v>
      </c>
    </row>
    <row r="643" ht="12.75">
      <c r="I643" s="8" t="str">
        <f>IF(D643&gt;0,#REF!/D643," ")</f>
        <v> </v>
      </c>
    </row>
    <row r="644" ht="12.75">
      <c r="I644" s="8" t="str">
        <f>IF(D644&gt;0,#REF!/D644," ")</f>
        <v> </v>
      </c>
    </row>
    <row r="645" ht="12.75">
      <c r="I645" s="8" t="str">
        <f>IF(D645&gt;0,#REF!/D645," ")</f>
        <v> </v>
      </c>
    </row>
    <row r="646" ht="12.75">
      <c r="I646" s="8" t="str">
        <f>IF(D646&gt;0,#REF!/D646," ")</f>
        <v> </v>
      </c>
    </row>
    <row r="647" ht="12.75">
      <c r="I647" s="8" t="str">
        <f>IF(D647&gt;0,#REF!/D647," ")</f>
        <v> </v>
      </c>
    </row>
    <row r="648" ht="12.75">
      <c r="I648" s="8" t="str">
        <f>IF(D648&gt;0,#REF!/D648," ")</f>
        <v> </v>
      </c>
    </row>
    <row r="649" ht="12.75">
      <c r="I649" s="8" t="str">
        <f>IF(D649&gt;0,#REF!/D649," ")</f>
        <v> </v>
      </c>
    </row>
    <row r="650" ht="12.75">
      <c r="I650" s="8" t="str">
        <f>IF(D650&gt;0,#REF!/D650," ")</f>
        <v> </v>
      </c>
    </row>
    <row r="651" ht="12.75">
      <c r="I651" s="8" t="str">
        <f>IF(D651&gt;0,#REF!/D651," ")</f>
        <v> </v>
      </c>
    </row>
    <row r="652" ht="12.75">
      <c r="I652" s="8" t="str">
        <f>IF(D652&gt;0,#REF!/D652," ")</f>
        <v> </v>
      </c>
    </row>
    <row r="653" ht="12.75">
      <c r="I653" s="8" t="str">
        <f>IF(D653&gt;0,#REF!/D653," ")</f>
        <v> </v>
      </c>
    </row>
    <row r="654" ht="12.75">
      <c r="I654" s="8" t="str">
        <f>IF(D654&gt;0,#REF!/D654," ")</f>
        <v> </v>
      </c>
    </row>
    <row r="655" ht="12.75">
      <c r="I655" s="8" t="str">
        <f>IF(D655&gt;0,#REF!/D655," ")</f>
        <v> </v>
      </c>
    </row>
    <row r="656" ht="12.75">
      <c r="I656" s="8" t="str">
        <f>IF(D656&gt;0,#REF!/D656," ")</f>
        <v> </v>
      </c>
    </row>
    <row r="657" ht="12.75">
      <c r="I657" s="8" t="str">
        <f>IF(D657&gt;0,#REF!/D657," ")</f>
        <v> </v>
      </c>
    </row>
    <row r="658" ht="12.75">
      <c r="I658" s="8" t="str">
        <f>IF(D658&gt;0,#REF!/D658," ")</f>
        <v> </v>
      </c>
    </row>
    <row r="659" ht="12.75">
      <c r="I659" s="8" t="str">
        <f>IF(D659&gt;0,#REF!/D659," ")</f>
        <v> </v>
      </c>
    </row>
    <row r="660" ht="12.75">
      <c r="I660" s="8" t="str">
        <f>IF(D660&gt;0,#REF!/D660," ")</f>
        <v> </v>
      </c>
    </row>
    <row r="661" ht="12.75">
      <c r="I661" s="8" t="str">
        <f>IF(D661&gt;0,#REF!/D661," ")</f>
        <v> </v>
      </c>
    </row>
    <row r="662" ht="12.75">
      <c r="I662" s="8" t="str">
        <f>IF(D662&gt;0,#REF!/D662," ")</f>
        <v> </v>
      </c>
    </row>
    <row r="663" ht="12.75">
      <c r="I663" s="8" t="str">
        <f>IF(D663&gt;0,#REF!/D663," ")</f>
        <v> </v>
      </c>
    </row>
    <row r="664" ht="12.75">
      <c r="I664" s="8" t="str">
        <f>IF(D664&gt;0,#REF!/D664," ")</f>
        <v> </v>
      </c>
    </row>
    <row r="665" ht="12.75">
      <c r="I665" s="8" t="str">
        <f>IF(D665&gt;0,#REF!/D665," ")</f>
        <v> </v>
      </c>
    </row>
    <row r="666" ht="12.75">
      <c r="I666" s="8" t="str">
        <f>IF(D666&gt;0,#REF!/D666," ")</f>
        <v> </v>
      </c>
    </row>
    <row r="667" ht="12.75">
      <c r="I667" s="8" t="str">
        <f>IF(D667&gt;0,#REF!/D667," ")</f>
        <v> </v>
      </c>
    </row>
    <row r="668" ht="12.75">
      <c r="I668" s="8" t="str">
        <f>IF(D668&gt;0,#REF!/D668," ")</f>
        <v> </v>
      </c>
    </row>
    <row r="669" ht="12.75">
      <c r="I669" s="8" t="str">
        <f>IF(D669&gt;0,#REF!/D669," ")</f>
        <v> </v>
      </c>
    </row>
    <row r="670" ht="12.75">
      <c r="I670" s="8" t="str">
        <f>IF(D670&gt;0,#REF!/D670," ")</f>
        <v> </v>
      </c>
    </row>
    <row r="671" ht="12.75">
      <c r="I671" s="8" t="str">
        <f>IF(D671&gt;0,#REF!/D671," ")</f>
        <v> </v>
      </c>
    </row>
    <row r="672" ht="12.75">
      <c r="I672" s="8" t="str">
        <f>IF(D672&gt;0,#REF!/D672," ")</f>
        <v> </v>
      </c>
    </row>
    <row r="673" ht="12.75">
      <c r="I673" s="8" t="str">
        <f>IF(D673&gt;0,#REF!/D673," ")</f>
        <v> </v>
      </c>
    </row>
    <row r="674" ht="12.75">
      <c r="I674" s="8" t="str">
        <f>IF(D674&gt;0,#REF!/D674," ")</f>
        <v> </v>
      </c>
    </row>
    <row r="675" ht="12.75">
      <c r="I675" s="8" t="str">
        <f>IF(D675&gt;0,#REF!/D675," ")</f>
        <v> </v>
      </c>
    </row>
    <row r="676" ht="12.75">
      <c r="I676" s="8" t="str">
        <f>IF(D676&gt;0,#REF!/D676," ")</f>
        <v> </v>
      </c>
    </row>
    <row r="677" ht="12.75">
      <c r="I677" s="8" t="str">
        <f>IF(D677&gt;0,#REF!/D677," ")</f>
        <v> </v>
      </c>
    </row>
    <row r="678" ht="12.75">
      <c r="I678" s="8" t="str">
        <f>IF(D678&gt;0,#REF!/D678," ")</f>
        <v> </v>
      </c>
    </row>
    <row r="679" ht="12.75">
      <c r="I679" s="8" t="str">
        <f>IF(D679&gt;0,#REF!/D679," ")</f>
        <v> </v>
      </c>
    </row>
    <row r="680" ht="12.75">
      <c r="I680" s="8" t="str">
        <f>IF(D680&gt;0,#REF!/D680," ")</f>
        <v> </v>
      </c>
    </row>
    <row r="681" ht="12.75">
      <c r="I681" s="8" t="str">
        <f>IF(D681&gt;0,#REF!/D681," ")</f>
        <v> </v>
      </c>
    </row>
    <row r="682" ht="12.75">
      <c r="I682" s="8" t="str">
        <f>IF(D682&gt;0,#REF!/D682," ")</f>
        <v> </v>
      </c>
    </row>
    <row r="683" ht="12.75">
      <c r="I683" s="8" t="str">
        <f>IF(D683&gt;0,#REF!/D683," ")</f>
        <v> </v>
      </c>
    </row>
    <row r="684" ht="12.75">
      <c r="I684" s="8" t="str">
        <f>IF(D684&gt;0,#REF!/D684," ")</f>
        <v> </v>
      </c>
    </row>
    <row r="685" ht="12.75">
      <c r="I685" s="8" t="str">
        <f>IF(D685&gt;0,#REF!/D685," ")</f>
        <v> </v>
      </c>
    </row>
    <row r="686" ht="12.75">
      <c r="I686" s="8" t="str">
        <f>IF(D686&gt;0,#REF!/D686," ")</f>
        <v> </v>
      </c>
    </row>
    <row r="687" ht="12.75">
      <c r="I687" s="8" t="str">
        <f>IF(D687&gt;0,#REF!/D687," ")</f>
        <v> </v>
      </c>
    </row>
    <row r="688" ht="12.75">
      <c r="I688" s="8" t="str">
        <f>IF(D688&gt;0,#REF!/D688," ")</f>
        <v> </v>
      </c>
    </row>
    <row r="689" ht="12.75">
      <c r="I689" s="8" t="str">
        <f>IF(D689&gt;0,#REF!/D689," ")</f>
        <v> </v>
      </c>
    </row>
    <row r="690" ht="12.75">
      <c r="I690" s="8" t="str">
        <f>IF(D690&gt;0,#REF!/D690," ")</f>
        <v> </v>
      </c>
    </row>
    <row r="691" ht="12.75">
      <c r="I691" s="8" t="str">
        <f>IF(D691&gt;0,#REF!/D691," ")</f>
        <v> </v>
      </c>
    </row>
    <row r="692" ht="12.75">
      <c r="I692" s="8" t="str">
        <f>IF(D692&gt;0,#REF!/D692," ")</f>
        <v> </v>
      </c>
    </row>
    <row r="693" ht="12.75">
      <c r="I693" s="8" t="str">
        <f>IF(D693&gt;0,#REF!/D693," ")</f>
        <v> </v>
      </c>
    </row>
    <row r="694" ht="12.75">
      <c r="I694" s="8" t="str">
        <f>IF(D694&gt;0,#REF!/D694," ")</f>
        <v> </v>
      </c>
    </row>
    <row r="695" ht="12.75">
      <c r="I695" s="8" t="str">
        <f>IF(D695&gt;0,#REF!/D695," ")</f>
        <v> </v>
      </c>
    </row>
    <row r="696" ht="12.75">
      <c r="I696" s="8" t="str">
        <f>IF(D696&gt;0,#REF!/D696," ")</f>
        <v> </v>
      </c>
    </row>
    <row r="697" ht="12.75">
      <c r="I697" s="8" t="str">
        <f>IF(D697&gt;0,#REF!/D697," ")</f>
        <v> </v>
      </c>
    </row>
    <row r="698" ht="12.75">
      <c r="I698" s="8" t="str">
        <f>IF(D698&gt;0,#REF!/D698," ")</f>
        <v> </v>
      </c>
    </row>
    <row r="699" ht="12.75">
      <c r="I699" s="8" t="str">
        <f>IF(D699&gt;0,#REF!/D699," ")</f>
        <v> </v>
      </c>
    </row>
    <row r="700" ht="12.75">
      <c r="I700" s="8" t="str">
        <f>IF(D700&gt;0,#REF!/D700," ")</f>
        <v> </v>
      </c>
    </row>
    <row r="701" ht="12.75">
      <c r="I701" s="8" t="str">
        <f>IF(D701&gt;0,#REF!/D701," ")</f>
        <v> </v>
      </c>
    </row>
    <row r="702" ht="12.75">
      <c r="I702" s="8" t="str">
        <f>IF(D702&gt;0,#REF!/D702," ")</f>
        <v> </v>
      </c>
    </row>
    <row r="703" ht="12.75">
      <c r="I703" s="8" t="str">
        <f>IF(D703&gt;0,#REF!/D703," ")</f>
        <v> </v>
      </c>
    </row>
    <row r="704" ht="12.75">
      <c r="I704" s="8" t="str">
        <f>IF(D704&gt;0,#REF!/D704," ")</f>
        <v> </v>
      </c>
    </row>
    <row r="705" ht="12.75">
      <c r="I705" s="8" t="str">
        <f>IF(D705&gt;0,#REF!/D705," ")</f>
        <v> </v>
      </c>
    </row>
    <row r="706" ht="12.75">
      <c r="I706" s="8" t="str">
        <f>IF(D706&gt;0,#REF!/D706," ")</f>
        <v> </v>
      </c>
    </row>
    <row r="707" ht="12.75">
      <c r="I707" s="8" t="str">
        <f>IF(D707&gt;0,#REF!/D707," ")</f>
        <v> </v>
      </c>
    </row>
    <row r="708" ht="12.75">
      <c r="I708" s="8" t="str">
        <f>IF(D708&gt;0,#REF!/D708," ")</f>
        <v> </v>
      </c>
    </row>
    <row r="709" ht="12.75">
      <c r="I709" s="8" t="str">
        <f>IF(D709&gt;0,#REF!/D709," ")</f>
        <v> </v>
      </c>
    </row>
    <row r="710" ht="12.75">
      <c r="I710" s="8" t="str">
        <f>IF(D710&gt;0,#REF!/D710," ")</f>
        <v> </v>
      </c>
    </row>
    <row r="711" ht="12.75">
      <c r="I711" s="8" t="str">
        <f>IF(D711&gt;0,#REF!/D711," ")</f>
        <v> </v>
      </c>
    </row>
    <row r="712" ht="12.75">
      <c r="I712" s="8" t="str">
        <f>IF(D712&gt;0,#REF!/D712," ")</f>
        <v> </v>
      </c>
    </row>
    <row r="713" ht="12.75">
      <c r="I713" s="8" t="str">
        <f>IF(D713&gt;0,#REF!/D713," ")</f>
        <v> </v>
      </c>
    </row>
    <row r="714" ht="12.75">
      <c r="I714" s="8" t="str">
        <f>IF(D714&gt;0,#REF!/D714," ")</f>
        <v> </v>
      </c>
    </row>
    <row r="715" ht="12.75">
      <c r="I715" s="8" t="str">
        <f>IF(D715&gt;0,#REF!/D715," ")</f>
        <v> </v>
      </c>
    </row>
    <row r="716" ht="12.75">
      <c r="I716" s="8" t="str">
        <f>IF(D716&gt;0,#REF!/D716," ")</f>
        <v> </v>
      </c>
    </row>
    <row r="717" ht="12.75">
      <c r="I717" s="8" t="str">
        <f>IF(D717&gt;0,#REF!/D717," ")</f>
        <v> </v>
      </c>
    </row>
    <row r="718" ht="12.75">
      <c r="I718" s="8" t="str">
        <f>IF(D718&gt;0,#REF!/D718," ")</f>
        <v> </v>
      </c>
    </row>
    <row r="719" ht="12.75">
      <c r="I719" s="8" t="str">
        <f>IF(D719&gt;0,#REF!/D719," ")</f>
        <v> </v>
      </c>
    </row>
    <row r="720" ht="12.75">
      <c r="I720" s="8" t="str">
        <f>IF(D720&gt;0,#REF!/D720," ")</f>
        <v> </v>
      </c>
    </row>
    <row r="721" ht="12.75">
      <c r="I721" s="8" t="str">
        <f>IF(D721&gt;0,#REF!/D721," ")</f>
        <v> </v>
      </c>
    </row>
    <row r="722" ht="12.75">
      <c r="I722" s="8" t="str">
        <f>IF(D722&gt;0,#REF!/D722," ")</f>
        <v> </v>
      </c>
    </row>
    <row r="723" ht="12.75">
      <c r="I723" s="8" t="str">
        <f>IF(D723&gt;0,#REF!/D723," ")</f>
        <v> </v>
      </c>
    </row>
    <row r="724" ht="12.75">
      <c r="I724" s="8" t="str">
        <f>IF(D724&gt;0,#REF!/D724," ")</f>
        <v> </v>
      </c>
    </row>
    <row r="725" ht="12.75">
      <c r="I725" s="8" t="str">
        <f>IF(D725&gt;0,#REF!/D725," ")</f>
        <v> </v>
      </c>
    </row>
    <row r="726" ht="12.75">
      <c r="I726" s="8" t="str">
        <f>IF(D726&gt;0,#REF!/D726," ")</f>
        <v> </v>
      </c>
    </row>
    <row r="727" ht="12.75">
      <c r="I727" s="8" t="str">
        <f>IF(D727&gt;0,#REF!/D727," ")</f>
        <v> </v>
      </c>
    </row>
    <row r="728" ht="12.75">
      <c r="I728" s="8" t="str">
        <f>IF(D728&gt;0,#REF!/D728," ")</f>
        <v> </v>
      </c>
    </row>
    <row r="729" ht="12.75">
      <c r="I729" s="8" t="str">
        <f>IF(D729&gt;0,#REF!/D729," ")</f>
        <v> </v>
      </c>
    </row>
    <row r="730" ht="12.75">
      <c r="I730" s="8" t="str">
        <f>IF(D730&gt;0,#REF!/D730," ")</f>
        <v> </v>
      </c>
    </row>
    <row r="731" ht="12.75">
      <c r="I731" s="8" t="str">
        <f>IF(D731&gt;0,#REF!/D731," ")</f>
        <v> </v>
      </c>
    </row>
    <row r="732" ht="12.75">
      <c r="I732" s="8" t="str">
        <f>IF(D732&gt;0,#REF!/D732," ")</f>
        <v> </v>
      </c>
    </row>
    <row r="733" ht="12.75">
      <c r="I733" s="8" t="str">
        <f>IF(D733&gt;0,#REF!/D733," ")</f>
        <v> </v>
      </c>
    </row>
    <row r="734" ht="12.75">
      <c r="I734" s="8" t="str">
        <f>IF(D734&gt;0,#REF!/D734," ")</f>
        <v> </v>
      </c>
    </row>
    <row r="735" ht="12.75">
      <c r="I735" s="8" t="str">
        <f>IF(D735&gt;0,#REF!/D735," ")</f>
        <v> </v>
      </c>
    </row>
    <row r="736" ht="12.75">
      <c r="I736" s="8" t="str">
        <f>IF(D736&gt;0,#REF!/D736," ")</f>
        <v> </v>
      </c>
    </row>
    <row r="737" ht="12.75">
      <c r="I737" s="8" t="str">
        <f>IF(D737&gt;0,#REF!/D737," ")</f>
        <v> </v>
      </c>
    </row>
    <row r="738" ht="12.75">
      <c r="I738" s="8" t="str">
        <f>IF(D738&gt;0,#REF!/D738," ")</f>
        <v> </v>
      </c>
    </row>
    <row r="739" ht="12.75">
      <c r="I739" s="8" t="str">
        <f>IF(D739&gt;0,#REF!/D739," ")</f>
        <v> </v>
      </c>
    </row>
    <row r="740" ht="12.75">
      <c r="I740" s="8" t="str">
        <f>IF(D740&gt;0,#REF!/D740," ")</f>
        <v> </v>
      </c>
    </row>
    <row r="741" ht="12.75">
      <c r="I741" s="8" t="str">
        <f>IF(D741&gt;0,#REF!/D741," ")</f>
        <v> </v>
      </c>
    </row>
    <row r="742" ht="12.75">
      <c r="I742" s="8" t="str">
        <f>IF(D742&gt;0,#REF!/D742," ")</f>
        <v> </v>
      </c>
    </row>
    <row r="743" ht="12.75">
      <c r="I743" s="8" t="str">
        <f>IF(D743&gt;0,#REF!/D743," ")</f>
        <v> </v>
      </c>
    </row>
    <row r="744" ht="12.75">
      <c r="I744" s="8" t="str">
        <f>IF(D744&gt;0,#REF!/D744," ")</f>
        <v> </v>
      </c>
    </row>
    <row r="745" ht="12.75">
      <c r="I745" s="8" t="str">
        <f>IF(D745&gt;0,#REF!/D745," ")</f>
        <v> </v>
      </c>
    </row>
    <row r="746" ht="12.75">
      <c r="I746" s="8" t="str">
        <f>IF(D746&gt;0,#REF!/D746," ")</f>
        <v> </v>
      </c>
    </row>
    <row r="747" ht="12.75">
      <c r="I747" s="8" t="str">
        <f>IF(D747&gt;0,#REF!/D747," ")</f>
        <v> </v>
      </c>
    </row>
    <row r="748" ht="12.75">
      <c r="I748" s="8" t="str">
        <f>IF(D748&gt;0,#REF!/D748," ")</f>
        <v> </v>
      </c>
    </row>
    <row r="749" ht="12.75">
      <c r="I749" s="8" t="str">
        <f>IF(D749&gt;0,#REF!/D749," ")</f>
        <v> </v>
      </c>
    </row>
    <row r="750" ht="12.75">
      <c r="I750" s="8" t="str">
        <f>IF(D750&gt;0,#REF!/D750," ")</f>
        <v> </v>
      </c>
    </row>
    <row r="751" ht="12.75">
      <c r="I751" s="8" t="str">
        <f>IF(D751&gt;0,#REF!/D751," ")</f>
        <v> </v>
      </c>
    </row>
    <row r="752" ht="12.75">
      <c r="I752" s="8" t="str">
        <f>IF(D752&gt;0,#REF!/D752," ")</f>
        <v> </v>
      </c>
    </row>
    <row r="753" ht="12.75">
      <c r="I753" s="8" t="str">
        <f>IF(D753&gt;0,#REF!/D753," ")</f>
        <v> </v>
      </c>
    </row>
    <row r="754" ht="12.75">
      <c r="I754" s="8" t="str">
        <f>IF(D754&gt;0,#REF!/D754," ")</f>
        <v> </v>
      </c>
    </row>
    <row r="755" ht="12.75">
      <c r="I755" s="8" t="str">
        <f>IF(D755&gt;0,#REF!/D755," ")</f>
        <v> </v>
      </c>
    </row>
    <row r="756" ht="12.75">
      <c r="I756" s="8" t="str">
        <f>IF(D756&gt;0,#REF!/D756," ")</f>
        <v> </v>
      </c>
    </row>
    <row r="757" ht="12.75">
      <c r="I757" s="8" t="str">
        <f>IF(D757&gt;0,#REF!/D757," ")</f>
        <v> </v>
      </c>
    </row>
    <row r="758" ht="12.75">
      <c r="I758" s="8" t="str">
        <f>IF(D758&gt;0,#REF!/D758," ")</f>
        <v> </v>
      </c>
    </row>
    <row r="759" ht="12.75">
      <c r="I759" s="8" t="str">
        <f>IF(D759&gt;0,#REF!/D759," ")</f>
        <v> </v>
      </c>
    </row>
    <row r="760" ht="12.75">
      <c r="I760" s="8" t="str">
        <f>IF(D760&gt;0,#REF!/D760," ")</f>
        <v> </v>
      </c>
    </row>
    <row r="761" ht="12.75">
      <c r="I761" s="8" t="str">
        <f>IF(D761&gt;0,#REF!/D761," ")</f>
        <v> </v>
      </c>
    </row>
    <row r="762" ht="12.75">
      <c r="I762" s="8" t="str">
        <f>IF(D762&gt;0,#REF!/D762," ")</f>
        <v> </v>
      </c>
    </row>
    <row r="763" ht="12.75">
      <c r="I763" s="8" t="str">
        <f>IF(D763&gt;0,#REF!/D763," ")</f>
        <v> </v>
      </c>
    </row>
    <row r="764" ht="12.75">
      <c r="I764" s="8" t="str">
        <f>IF(D764&gt;0,#REF!/D764," ")</f>
        <v> </v>
      </c>
    </row>
    <row r="765" ht="12.75">
      <c r="I765" s="8" t="str">
        <f>IF(D765&gt;0,#REF!/D765," ")</f>
        <v> </v>
      </c>
    </row>
    <row r="766" ht="12.75">
      <c r="I766" s="8" t="str">
        <f>IF(D766&gt;0,#REF!/D766," ")</f>
        <v> </v>
      </c>
    </row>
    <row r="767" ht="12.75">
      <c r="I767" s="8" t="str">
        <f>IF(D767&gt;0,#REF!/D767," ")</f>
        <v> </v>
      </c>
    </row>
    <row r="768" ht="12.75">
      <c r="I768" s="8" t="str">
        <f>IF(D768&gt;0,#REF!/D768," ")</f>
        <v> </v>
      </c>
    </row>
    <row r="769" ht="12.75">
      <c r="I769" s="8" t="str">
        <f>IF(D769&gt;0,#REF!/D769," ")</f>
        <v> </v>
      </c>
    </row>
    <row r="770" ht="12.75">
      <c r="I770" s="8" t="str">
        <f>IF(D770&gt;0,#REF!/D770," ")</f>
        <v> </v>
      </c>
    </row>
    <row r="771" ht="12.75">
      <c r="I771" s="8" t="str">
        <f>IF(D771&gt;0,#REF!/D771," ")</f>
        <v> </v>
      </c>
    </row>
    <row r="772" ht="12.75">
      <c r="I772" s="8" t="str">
        <f>IF(D772&gt;0,#REF!/D772," ")</f>
        <v> </v>
      </c>
    </row>
    <row r="773" ht="12.75">
      <c r="I773" s="8" t="str">
        <f>IF(D773&gt;0,#REF!/D773," ")</f>
        <v> </v>
      </c>
    </row>
    <row r="774" ht="12.75">
      <c r="I774" s="8" t="str">
        <f>IF(D774&gt;0,#REF!/D774," ")</f>
        <v> </v>
      </c>
    </row>
    <row r="775" ht="12.75">
      <c r="I775" s="8" t="str">
        <f>IF(D775&gt;0,#REF!/D775," ")</f>
        <v> </v>
      </c>
    </row>
    <row r="776" ht="12.75">
      <c r="I776" s="8" t="str">
        <f>IF(D776&gt;0,#REF!/D776," ")</f>
        <v> </v>
      </c>
    </row>
    <row r="777" ht="12.75">
      <c r="I777" s="8" t="str">
        <f>IF(D777&gt;0,#REF!/D777," ")</f>
        <v> </v>
      </c>
    </row>
    <row r="778" ht="12.75">
      <c r="I778" s="8" t="str">
        <f>IF(D778&gt;0,#REF!/D778," ")</f>
        <v> </v>
      </c>
    </row>
    <row r="779" ht="12.75">
      <c r="I779" s="8" t="str">
        <f>IF(D779&gt;0,#REF!/D779," ")</f>
        <v> </v>
      </c>
    </row>
    <row r="780" ht="12.75">
      <c r="I780" s="8" t="str">
        <f>IF(D780&gt;0,#REF!/D780," ")</f>
        <v> </v>
      </c>
    </row>
    <row r="781" ht="12.75">
      <c r="I781" s="8" t="str">
        <f>IF(D781&gt;0,#REF!/D781," ")</f>
        <v> </v>
      </c>
    </row>
    <row r="782" ht="12.75">
      <c r="I782" s="8" t="str">
        <f>IF(D782&gt;0,#REF!/D782," ")</f>
        <v> </v>
      </c>
    </row>
    <row r="783" ht="12.75">
      <c r="I783" s="8" t="str">
        <f>IF(D783&gt;0,#REF!/D783," ")</f>
        <v> </v>
      </c>
    </row>
    <row r="784" ht="12.75">
      <c r="I784" s="8" t="str">
        <f>IF(D784&gt;0,#REF!/D784," ")</f>
        <v> </v>
      </c>
    </row>
    <row r="785" ht="12.75">
      <c r="I785" s="8" t="str">
        <f>IF(D785&gt;0,#REF!/D785," ")</f>
        <v> </v>
      </c>
    </row>
    <row r="786" ht="12.75">
      <c r="I786" s="8" t="str">
        <f>IF(D786&gt;0,#REF!/D786," ")</f>
        <v> </v>
      </c>
    </row>
    <row r="787" ht="12.75">
      <c r="I787" s="8" t="str">
        <f>IF(D787&gt;0,#REF!/D787," ")</f>
        <v> </v>
      </c>
    </row>
    <row r="788" ht="12.75">
      <c r="I788" s="8" t="str">
        <f>IF(D788&gt;0,#REF!/D788," ")</f>
        <v> </v>
      </c>
    </row>
    <row r="789" ht="12.75">
      <c r="I789" s="8" t="str">
        <f>IF(D789&gt;0,#REF!/D789," ")</f>
        <v> </v>
      </c>
    </row>
    <row r="790" ht="12.75">
      <c r="I790" s="8" t="str">
        <f>IF(D790&gt;0,#REF!/D790," ")</f>
        <v> </v>
      </c>
    </row>
    <row r="791" ht="12.75">
      <c r="I791" s="8" t="str">
        <f>IF(D791&gt;0,#REF!/D791," ")</f>
        <v> </v>
      </c>
    </row>
    <row r="792" ht="12.75">
      <c r="I792" s="8" t="str">
        <f>IF(D792&gt;0,#REF!/D792," ")</f>
        <v> </v>
      </c>
    </row>
    <row r="793" ht="12.75">
      <c r="I793" s="8" t="str">
        <f>IF(D793&gt;0,#REF!/D793," ")</f>
        <v> </v>
      </c>
    </row>
    <row r="794" ht="12.75">
      <c r="I794" s="8" t="str">
        <f>IF(D794&gt;0,#REF!/D794," ")</f>
        <v> </v>
      </c>
    </row>
    <row r="795" ht="12.75">
      <c r="I795" s="8" t="str">
        <f>IF(D795&gt;0,#REF!/D795," ")</f>
        <v> </v>
      </c>
    </row>
    <row r="796" ht="12.75">
      <c r="I796" s="8" t="str">
        <f>IF(D796&gt;0,#REF!/D796," ")</f>
        <v> </v>
      </c>
    </row>
    <row r="797" ht="12.75">
      <c r="I797" s="8" t="str">
        <f>IF(D797&gt;0,#REF!/D797," ")</f>
        <v> </v>
      </c>
    </row>
    <row r="798" ht="12.75">
      <c r="I798" s="8" t="str">
        <f>IF(D798&gt;0,#REF!/D798," ")</f>
        <v> </v>
      </c>
    </row>
    <row r="799" ht="12.75">
      <c r="I799" s="8" t="str">
        <f>IF(D799&gt;0,#REF!/D799," ")</f>
        <v> </v>
      </c>
    </row>
    <row r="800" ht="12.75">
      <c r="I800" s="8" t="str">
        <f>IF(D800&gt;0,#REF!/D800," ")</f>
        <v> </v>
      </c>
    </row>
    <row r="801" ht="12.75">
      <c r="I801" s="8" t="str">
        <f>IF(D801&gt;0,#REF!/D801," ")</f>
        <v> </v>
      </c>
    </row>
    <row r="802" ht="12.75">
      <c r="I802" s="8" t="str">
        <f>IF(D802&gt;0,#REF!/D802," ")</f>
        <v> </v>
      </c>
    </row>
    <row r="803" ht="12.75">
      <c r="I803" s="8" t="str">
        <f>IF(D803&gt;0,#REF!/D803," ")</f>
        <v> </v>
      </c>
    </row>
    <row r="804" ht="12.75">
      <c r="I804" s="8" t="str">
        <f>IF(D804&gt;0,#REF!/D804," ")</f>
        <v> </v>
      </c>
    </row>
    <row r="805" ht="12.75">
      <c r="I805" s="8" t="str">
        <f>IF(D805&gt;0,#REF!/D805," ")</f>
        <v> </v>
      </c>
    </row>
    <row r="806" ht="12.75">
      <c r="I806" s="8" t="str">
        <f>IF(D806&gt;0,#REF!/D806," ")</f>
        <v> </v>
      </c>
    </row>
    <row r="807" ht="12.75">
      <c r="I807" s="8" t="str">
        <f>IF(D807&gt;0,#REF!/D807," ")</f>
        <v> </v>
      </c>
    </row>
    <row r="808" ht="12.75">
      <c r="I808" s="8" t="str">
        <f>IF(D808&gt;0,#REF!/D808," ")</f>
        <v> </v>
      </c>
    </row>
    <row r="809" ht="12.75">
      <c r="I809" s="8" t="str">
        <f>IF(D809&gt;0,#REF!/D809," ")</f>
        <v> </v>
      </c>
    </row>
    <row r="810" ht="12.75">
      <c r="I810" s="8" t="str">
        <f>IF(D810&gt;0,#REF!/D810," ")</f>
        <v> </v>
      </c>
    </row>
    <row r="811" ht="12.75">
      <c r="I811" s="8" t="str">
        <f>IF(D811&gt;0,#REF!/D811," ")</f>
        <v> </v>
      </c>
    </row>
    <row r="812" ht="12.75">
      <c r="I812" s="8" t="str">
        <f>IF(D812&gt;0,#REF!/D812," ")</f>
        <v> </v>
      </c>
    </row>
    <row r="813" ht="12.75">
      <c r="I813" s="8" t="str">
        <f>IF(D813&gt;0,#REF!/D813," ")</f>
        <v> </v>
      </c>
    </row>
    <row r="814" ht="12.75">
      <c r="I814" s="8" t="str">
        <f>IF(D814&gt;0,#REF!/D814," ")</f>
        <v> </v>
      </c>
    </row>
    <row r="815" ht="12.75">
      <c r="I815" s="8" t="str">
        <f>IF(D815&gt;0,#REF!/D815," ")</f>
        <v> </v>
      </c>
    </row>
    <row r="816" ht="12.75">
      <c r="I816" s="8" t="str">
        <f>IF(D816&gt;0,#REF!/D816," ")</f>
        <v> </v>
      </c>
    </row>
    <row r="817" ht="12.75">
      <c r="I817" s="8" t="str">
        <f>IF(D817&gt;0,#REF!/D817," ")</f>
        <v> </v>
      </c>
    </row>
    <row r="818" ht="12.75">
      <c r="I818" s="8" t="str">
        <f>IF(D818&gt;0,#REF!/D818," ")</f>
        <v> </v>
      </c>
    </row>
    <row r="819" ht="12.75">
      <c r="I819" s="8" t="str">
        <f>IF(D819&gt;0,#REF!/D819," ")</f>
        <v> </v>
      </c>
    </row>
    <row r="820" ht="12.75">
      <c r="I820" s="8" t="str">
        <f>IF(D820&gt;0,#REF!/D820," ")</f>
        <v> </v>
      </c>
    </row>
    <row r="821" ht="12.75">
      <c r="I821" s="8" t="str">
        <f>IF(D821&gt;0,#REF!/D821," ")</f>
        <v> </v>
      </c>
    </row>
    <row r="822" ht="12.75">
      <c r="I822" s="8" t="str">
        <f>IF(D822&gt;0,#REF!/D822," ")</f>
        <v> </v>
      </c>
    </row>
    <row r="823" ht="12.75">
      <c r="I823" s="8" t="str">
        <f>IF(D823&gt;0,#REF!/D823," ")</f>
        <v> </v>
      </c>
    </row>
    <row r="824" ht="12.75">
      <c r="I824" s="8" t="str">
        <f>IF(D824&gt;0,#REF!/D824," ")</f>
        <v> </v>
      </c>
    </row>
    <row r="825" ht="12.75">
      <c r="I825" s="8" t="str">
        <f>IF(D825&gt;0,#REF!/D825," ")</f>
        <v> </v>
      </c>
    </row>
    <row r="826" ht="12.75">
      <c r="I826" s="8" t="str">
        <f>IF(D826&gt;0,#REF!/D826," ")</f>
        <v> </v>
      </c>
    </row>
    <row r="827" ht="12.75">
      <c r="I827" s="8" t="str">
        <f>IF(D827&gt;0,#REF!/D827," ")</f>
        <v> </v>
      </c>
    </row>
    <row r="828" ht="12.75">
      <c r="I828" s="8" t="str">
        <f>IF(D828&gt;0,#REF!/D828," ")</f>
        <v> </v>
      </c>
    </row>
    <row r="829" ht="12.75">
      <c r="I829" s="8" t="str">
        <f>IF(D829&gt;0,#REF!/D829," ")</f>
        <v> </v>
      </c>
    </row>
    <row r="830" ht="12.75">
      <c r="I830" s="8" t="str">
        <f>IF(D830&gt;0,#REF!/D830," ")</f>
        <v> </v>
      </c>
    </row>
    <row r="831" ht="12.75">
      <c r="I831" s="8" t="str">
        <f>IF(D831&gt;0,#REF!/D831," ")</f>
        <v> </v>
      </c>
    </row>
    <row r="832" ht="12.75">
      <c r="I832" s="8" t="str">
        <f>IF(D832&gt;0,#REF!/D832," ")</f>
        <v> </v>
      </c>
    </row>
    <row r="833" ht="12.75">
      <c r="I833" s="8" t="str">
        <f>IF(D833&gt;0,#REF!/D833," ")</f>
        <v> </v>
      </c>
    </row>
    <row r="834" ht="12.75">
      <c r="I834" s="8" t="str">
        <f>IF(D834&gt;0,#REF!/D834," ")</f>
        <v> </v>
      </c>
    </row>
    <row r="835" ht="12.75">
      <c r="I835" s="8" t="str">
        <f>IF(D835&gt;0,#REF!/D835," ")</f>
        <v> </v>
      </c>
    </row>
    <row r="836" ht="12.75">
      <c r="I836" s="8" t="str">
        <f>IF(D836&gt;0,#REF!/D836," ")</f>
        <v> </v>
      </c>
    </row>
    <row r="837" ht="12.75">
      <c r="I837" s="8" t="str">
        <f>IF(D837&gt;0,#REF!/D837," ")</f>
        <v> </v>
      </c>
    </row>
    <row r="838" ht="12.75">
      <c r="I838" s="8" t="str">
        <f>IF(D838&gt;0,#REF!/D838," ")</f>
        <v> </v>
      </c>
    </row>
    <row r="839" ht="12.75">
      <c r="I839" s="8" t="str">
        <f>IF(D839&gt;0,#REF!/D839," ")</f>
        <v> </v>
      </c>
    </row>
    <row r="840" ht="12.75">
      <c r="I840" s="8" t="str">
        <f>IF(D840&gt;0,#REF!/D840," ")</f>
        <v> </v>
      </c>
    </row>
    <row r="841" ht="12.75">
      <c r="I841" s="8" t="str">
        <f>IF(D841&gt;0,#REF!/D841," ")</f>
        <v> </v>
      </c>
    </row>
    <row r="842" ht="12.75">
      <c r="I842" s="8" t="str">
        <f>IF(D842&gt;0,#REF!/D842," ")</f>
        <v> </v>
      </c>
    </row>
    <row r="843" ht="12.75">
      <c r="I843" s="8" t="str">
        <f>IF(D843&gt;0,#REF!/D843," ")</f>
        <v> </v>
      </c>
    </row>
    <row r="844" ht="12.75">
      <c r="I844" s="8" t="str">
        <f>IF(D844&gt;0,#REF!/D844," ")</f>
        <v> </v>
      </c>
    </row>
    <row r="845" ht="12.75">
      <c r="I845" s="8" t="str">
        <f>IF(D845&gt;0,#REF!/D845," ")</f>
        <v> </v>
      </c>
    </row>
    <row r="846" ht="12.75">
      <c r="I846" s="8" t="str">
        <f>IF(D846&gt;0,#REF!/D846," ")</f>
        <v> </v>
      </c>
    </row>
    <row r="847" ht="12.75">
      <c r="I847" s="8" t="str">
        <f>IF(D847&gt;0,#REF!/D847," ")</f>
        <v> </v>
      </c>
    </row>
    <row r="848" ht="12.75">
      <c r="I848" s="8" t="str">
        <f>IF(D848&gt;0,#REF!/D848," ")</f>
        <v> </v>
      </c>
    </row>
    <row r="849" ht="12.75">
      <c r="I849" s="8" t="str">
        <f>IF(D849&gt;0,#REF!/D849," ")</f>
        <v> </v>
      </c>
    </row>
    <row r="850" ht="12.75">
      <c r="I850" s="8" t="str">
        <f>IF(D850&gt;0,#REF!/D850," ")</f>
        <v> </v>
      </c>
    </row>
    <row r="851" ht="12.75">
      <c r="I851" s="8" t="str">
        <f>IF(D851&gt;0,#REF!/D851," ")</f>
        <v> </v>
      </c>
    </row>
    <row r="852" ht="12.75">
      <c r="I852" s="8" t="str">
        <f>IF(D852&gt;0,#REF!/D852," ")</f>
        <v> </v>
      </c>
    </row>
    <row r="853" ht="12.75">
      <c r="I853" s="8" t="str">
        <f>IF(D853&gt;0,#REF!/D853," ")</f>
        <v> </v>
      </c>
    </row>
    <row r="854" ht="12.75">
      <c r="I854" s="8" t="str">
        <f>IF(D854&gt;0,#REF!/D854," ")</f>
        <v> </v>
      </c>
    </row>
    <row r="855" ht="12.75">
      <c r="I855" s="8" t="str">
        <f>IF(D855&gt;0,#REF!/D855," ")</f>
        <v> </v>
      </c>
    </row>
    <row r="856" ht="12.75">
      <c r="I856" s="8" t="str">
        <f>IF(D856&gt;0,#REF!/D856," ")</f>
        <v> </v>
      </c>
    </row>
    <row r="857" ht="12.75">
      <c r="I857" s="8" t="str">
        <f>IF(D857&gt;0,#REF!/D857," ")</f>
        <v> </v>
      </c>
    </row>
    <row r="858" ht="12.75">
      <c r="I858" s="8" t="str">
        <f>IF(D858&gt;0,#REF!/D858," ")</f>
        <v> </v>
      </c>
    </row>
    <row r="859" ht="12.75">
      <c r="I859" s="8" t="str">
        <f>IF(D859&gt;0,#REF!/D859," ")</f>
        <v> </v>
      </c>
    </row>
    <row r="860" ht="12.75">
      <c r="I860" s="8" t="str">
        <f>IF(D860&gt;0,#REF!/D860," ")</f>
        <v> </v>
      </c>
    </row>
    <row r="861" ht="12.75">
      <c r="I861" s="8" t="str">
        <f>IF(D861&gt;0,#REF!/D861," ")</f>
        <v> </v>
      </c>
    </row>
    <row r="862" ht="12.75">
      <c r="I862" s="8" t="str">
        <f>IF(D862&gt;0,#REF!/D862," ")</f>
        <v> </v>
      </c>
    </row>
    <row r="863" ht="12.75">
      <c r="I863" s="8" t="str">
        <f>IF(D863&gt;0,#REF!/D863," ")</f>
        <v> </v>
      </c>
    </row>
    <row r="864" ht="12.75">
      <c r="I864" s="8" t="str">
        <f>IF(D864&gt;0,#REF!/D864," ")</f>
        <v> </v>
      </c>
    </row>
    <row r="865" ht="12.75">
      <c r="I865" s="8" t="str">
        <f>IF(D865&gt;0,#REF!/D865," ")</f>
        <v> </v>
      </c>
    </row>
    <row r="866" ht="12.75">
      <c r="I866" s="8" t="str">
        <f>IF(D866&gt;0,#REF!/D866," ")</f>
        <v> </v>
      </c>
    </row>
    <row r="867" ht="12.75">
      <c r="I867" s="8" t="str">
        <f>IF(D867&gt;0,#REF!/D867," ")</f>
        <v> </v>
      </c>
    </row>
    <row r="868" ht="12.75">
      <c r="I868" s="8" t="str">
        <f>IF(D868&gt;0,#REF!/D868," ")</f>
        <v> </v>
      </c>
    </row>
    <row r="869" ht="12.75">
      <c r="I869" s="8" t="str">
        <f>IF(D869&gt;0,#REF!/D869," ")</f>
        <v> </v>
      </c>
    </row>
    <row r="870" ht="12.75">
      <c r="I870" s="8" t="str">
        <f>IF(D870&gt;0,#REF!/D870," ")</f>
        <v> </v>
      </c>
    </row>
    <row r="871" ht="12.75">
      <c r="I871" s="8" t="str">
        <f>IF(D871&gt;0,#REF!/D871," ")</f>
        <v> </v>
      </c>
    </row>
    <row r="872" ht="12.75">
      <c r="I872" s="8" t="str">
        <f>IF(D872&gt;0,#REF!/D872," ")</f>
        <v> </v>
      </c>
    </row>
    <row r="873" ht="12.75">
      <c r="I873" s="8" t="str">
        <f>IF(D873&gt;0,#REF!/D873," ")</f>
        <v> </v>
      </c>
    </row>
    <row r="874" ht="12.75">
      <c r="I874" s="8" t="str">
        <f>IF(D874&gt;0,#REF!/D874," ")</f>
        <v> </v>
      </c>
    </row>
    <row r="875" ht="12.75">
      <c r="I875" s="8" t="str">
        <f>IF(D875&gt;0,#REF!/D875," ")</f>
        <v> </v>
      </c>
    </row>
    <row r="876" ht="12.75">
      <c r="I876" s="8" t="str">
        <f>IF(D876&gt;0,#REF!/D876," ")</f>
        <v> </v>
      </c>
    </row>
    <row r="877" ht="12.75">
      <c r="I877" s="8" t="str">
        <f>IF(D877&gt;0,#REF!/D877," ")</f>
        <v> </v>
      </c>
    </row>
    <row r="878" ht="12.75">
      <c r="I878" s="8" t="str">
        <f>IF(D878&gt;0,#REF!/D878," ")</f>
        <v> </v>
      </c>
    </row>
    <row r="879" ht="12.75">
      <c r="I879" s="8" t="str">
        <f>IF(D879&gt;0,#REF!/D879," ")</f>
        <v> </v>
      </c>
    </row>
    <row r="880" ht="12.75">
      <c r="I880" s="8" t="str">
        <f>IF(D880&gt;0,#REF!/D880," ")</f>
        <v> </v>
      </c>
    </row>
    <row r="881" ht="12.75">
      <c r="I881" s="8" t="str">
        <f>IF(D881&gt;0,#REF!/D881," ")</f>
        <v> </v>
      </c>
    </row>
    <row r="882" ht="12.75">
      <c r="I882" s="8" t="str">
        <f>IF(D882&gt;0,#REF!/D882," ")</f>
        <v> </v>
      </c>
    </row>
    <row r="883" ht="12.75">
      <c r="I883" s="8" t="str">
        <f>IF(D883&gt;0,#REF!/D883," ")</f>
        <v> </v>
      </c>
    </row>
    <row r="884" ht="12.75">
      <c r="I884" s="8" t="str">
        <f>IF(D884&gt;0,#REF!/D884," ")</f>
        <v> </v>
      </c>
    </row>
    <row r="885" ht="12.75">
      <c r="I885" s="8" t="str">
        <f>IF(D885&gt;0,#REF!/D885," ")</f>
        <v> </v>
      </c>
    </row>
    <row r="886" ht="12.75">
      <c r="I886" s="8" t="str">
        <f>IF(D886&gt;0,#REF!/D886," ")</f>
        <v> </v>
      </c>
    </row>
    <row r="887" ht="12.75">
      <c r="I887" s="8" t="str">
        <f>IF(D887&gt;0,#REF!/D887," ")</f>
        <v> </v>
      </c>
    </row>
    <row r="888" ht="12.75">
      <c r="I888" s="8" t="str">
        <f>IF(D888&gt;0,#REF!/D888," ")</f>
        <v> </v>
      </c>
    </row>
    <row r="889" ht="12.75">
      <c r="I889" s="8" t="str">
        <f>IF(D889&gt;0,#REF!/D889," ")</f>
        <v> </v>
      </c>
    </row>
    <row r="890" ht="12.75">
      <c r="I890" s="8" t="str">
        <f>IF(D890&gt;0,#REF!/D890," ")</f>
        <v> </v>
      </c>
    </row>
    <row r="891" ht="12.75">
      <c r="I891" s="8" t="str">
        <f>IF(D891&gt;0,#REF!/D891," ")</f>
        <v> </v>
      </c>
    </row>
    <row r="892" ht="12.75">
      <c r="I892" s="8" t="str">
        <f>IF(D892&gt;0,#REF!/D892," ")</f>
        <v> </v>
      </c>
    </row>
    <row r="893" ht="12.75">
      <c r="I893" s="8" t="str">
        <f>IF(D893&gt;0,#REF!/D893," ")</f>
        <v> </v>
      </c>
    </row>
    <row r="894" ht="12.75">
      <c r="I894" s="8" t="str">
        <f>IF(D894&gt;0,#REF!/D894," ")</f>
        <v> </v>
      </c>
    </row>
    <row r="895" ht="12.75">
      <c r="I895" s="8" t="str">
        <f>IF(D895&gt;0,#REF!/D895," ")</f>
        <v> </v>
      </c>
    </row>
    <row r="896" ht="12.75">
      <c r="I896" s="8" t="str">
        <f>IF(D896&gt;0,#REF!/D896," ")</f>
        <v> </v>
      </c>
    </row>
    <row r="897" ht="12.75">
      <c r="I897" s="8" t="str">
        <f>IF(D897&gt;0,#REF!/D897," ")</f>
        <v> </v>
      </c>
    </row>
    <row r="898" ht="12.75">
      <c r="I898" s="8" t="str">
        <f>IF(D898&gt;0,#REF!/D898," ")</f>
        <v> </v>
      </c>
    </row>
    <row r="899" ht="12.75">
      <c r="I899" s="8" t="str">
        <f>IF(D899&gt;0,#REF!/D899," ")</f>
        <v> </v>
      </c>
    </row>
    <row r="900" ht="12.75">
      <c r="I900" s="8" t="str">
        <f>IF(D900&gt;0,#REF!/D900," ")</f>
        <v> </v>
      </c>
    </row>
    <row r="901" ht="12.75">
      <c r="I901" s="8" t="str">
        <f>IF(D901&gt;0,#REF!/D901," ")</f>
        <v> </v>
      </c>
    </row>
    <row r="902" ht="12.75">
      <c r="I902" s="8" t="str">
        <f>IF(D902&gt;0,#REF!/D902," ")</f>
        <v> </v>
      </c>
    </row>
    <row r="903" ht="12.75">
      <c r="I903" s="8" t="str">
        <f>IF(D903&gt;0,#REF!/D903," ")</f>
        <v> </v>
      </c>
    </row>
    <row r="904" ht="12.75">
      <c r="I904" s="8" t="str">
        <f>IF(D904&gt;0,#REF!/D904," ")</f>
        <v> </v>
      </c>
    </row>
    <row r="905" ht="12.75">
      <c r="I905" s="8" t="str">
        <f>IF(D905&gt;0,#REF!/D905," ")</f>
        <v> </v>
      </c>
    </row>
    <row r="906" ht="12.75">
      <c r="I906" s="8" t="str">
        <f>IF(D906&gt;0,#REF!/D906," ")</f>
        <v> </v>
      </c>
    </row>
    <row r="907" ht="12.75">
      <c r="I907" s="8" t="str">
        <f>IF(D907&gt;0,#REF!/D907," ")</f>
        <v> </v>
      </c>
    </row>
    <row r="908" ht="12.75">
      <c r="I908" s="8" t="str">
        <f>IF(D908&gt;0,#REF!/D908," ")</f>
        <v> </v>
      </c>
    </row>
    <row r="909" ht="12.75">
      <c r="I909" s="8" t="str">
        <f>IF(D909&gt;0,#REF!/D909," ")</f>
        <v> </v>
      </c>
    </row>
    <row r="910" ht="12.75">
      <c r="I910" s="8" t="str">
        <f>IF(D910&gt;0,#REF!/D910," ")</f>
        <v> </v>
      </c>
    </row>
    <row r="911" ht="12.75">
      <c r="I911" s="8" t="str">
        <f>IF(D911&gt;0,#REF!/D911," ")</f>
        <v> </v>
      </c>
    </row>
    <row r="912" ht="12.75">
      <c r="I912" s="8" t="str">
        <f>IF(D912&gt;0,#REF!/D912," ")</f>
        <v> </v>
      </c>
    </row>
    <row r="913" ht="12.75">
      <c r="I913" s="8" t="str">
        <f>IF(D913&gt;0,#REF!/D913," ")</f>
        <v> </v>
      </c>
    </row>
    <row r="914" ht="12.75">
      <c r="I914" s="8" t="str">
        <f>IF(D914&gt;0,#REF!/D914," ")</f>
        <v> </v>
      </c>
    </row>
    <row r="915" ht="12.75">
      <c r="I915" s="8" t="str">
        <f>IF(D915&gt;0,#REF!/D915," ")</f>
        <v> </v>
      </c>
    </row>
    <row r="916" ht="12.75">
      <c r="I916" s="8" t="str">
        <f>IF(D916&gt;0,#REF!/D916," ")</f>
        <v> </v>
      </c>
    </row>
    <row r="917" ht="12.75">
      <c r="I917" s="8" t="str">
        <f>IF(D917&gt;0,#REF!/D917," ")</f>
        <v> </v>
      </c>
    </row>
    <row r="918" ht="12.75">
      <c r="I918" s="8" t="str">
        <f>IF(D918&gt;0,#REF!/D918," ")</f>
        <v> </v>
      </c>
    </row>
    <row r="919" ht="12.75">
      <c r="I919" s="8" t="str">
        <f>IF(D919&gt;0,#REF!/D919," ")</f>
        <v> </v>
      </c>
    </row>
    <row r="920" ht="12.75">
      <c r="I920" s="8" t="str">
        <f>IF(D920&gt;0,#REF!/D920," ")</f>
        <v> </v>
      </c>
    </row>
    <row r="921" ht="12.75">
      <c r="I921" s="8" t="str">
        <f>IF(D921&gt;0,#REF!/D921," ")</f>
        <v> </v>
      </c>
    </row>
    <row r="922" ht="12.75">
      <c r="I922" s="8" t="str">
        <f>IF(D922&gt;0,#REF!/D922," ")</f>
        <v> </v>
      </c>
    </row>
    <row r="923" ht="12.75">
      <c r="I923" s="8" t="str">
        <f>IF(D923&gt;0,#REF!/D923," ")</f>
        <v> </v>
      </c>
    </row>
    <row r="924" ht="12.75">
      <c r="I924" s="8" t="str">
        <f>IF(D924&gt;0,#REF!/D924," ")</f>
        <v> </v>
      </c>
    </row>
    <row r="925" ht="12.75">
      <c r="I925" s="8" t="str">
        <f>IF(D925&gt;0,#REF!/D925," ")</f>
        <v> </v>
      </c>
    </row>
    <row r="926" ht="12.75">
      <c r="I926" s="8" t="str">
        <f>IF(D926&gt;0,#REF!/D926," ")</f>
        <v> </v>
      </c>
    </row>
    <row r="927" ht="12.75">
      <c r="I927" s="8" t="str">
        <f>IF(D927&gt;0,#REF!/D927," ")</f>
        <v> </v>
      </c>
    </row>
    <row r="928" ht="12.75">
      <c r="I928" s="8" t="str">
        <f>IF(D928&gt;0,#REF!/D928," ")</f>
        <v> </v>
      </c>
    </row>
    <row r="929" ht="12.75">
      <c r="I929" s="8" t="str">
        <f>IF(D929&gt;0,#REF!/D929," ")</f>
        <v> </v>
      </c>
    </row>
    <row r="930" ht="12.75">
      <c r="I930" s="8" t="str">
        <f>IF(D930&gt;0,#REF!/D930," ")</f>
        <v> </v>
      </c>
    </row>
    <row r="931" ht="12.75">
      <c r="I931" s="8" t="str">
        <f>IF(D931&gt;0,#REF!/D931," ")</f>
        <v> </v>
      </c>
    </row>
    <row r="932" ht="12.75">
      <c r="I932" s="8" t="str">
        <f>IF(D932&gt;0,#REF!/D932," ")</f>
        <v> </v>
      </c>
    </row>
    <row r="933" ht="12.75">
      <c r="I933" s="8" t="str">
        <f>IF(D933&gt;0,#REF!/D933," ")</f>
        <v> </v>
      </c>
    </row>
    <row r="934" ht="12.75">
      <c r="I934" s="8" t="str">
        <f>IF(D934&gt;0,#REF!/D934," ")</f>
        <v> </v>
      </c>
    </row>
    <row r="935" ht="12.75">
      <c r="I935" s="8" t="str">
        <f>IF(D935&gt;0,#REF!/D935," ")</f>
        <v> </v>
      </c>
    </row>
    <row r="936" ht="12.75">
      <c r="I936" s="8" t="str">
        <f>IF(D936&gt;0,#REF!/D936," ")</f>
        <v> </v>
      </c>
    </row>
    <row r="937" ht="12.75">
      <c r="I937" s="8" t="str">
        <f>IF(D937&gt;0,#REF!/D937," ")</f>
        <v> </v>
      </c>
    </row>
    <row r="938" ht="12.75">
      <c r="I938" s="8" t="str">
        <f>IF(D938&gt;0,#REF!/D938," ")</f>
        <v> </v>
      </c>
    </row>
    <row r="939" ht="12.75">
      <c r="I939" s="8" t="str">
        <f>IF(D939&gt;0,#REF!/D939," ")</f>
        <v> </v>
      </c>
    </row>
    <row r="940" ht="12.75">
      <c r="I940" s="8" t="str">
        <f>IF(D940&gt;0,#REF!/D940," ")</f>
        <v> </v>
      </c>
    </row>
    <row r="941" ht="12.75">
      <c r="I941" s="8" t="str">
        <f>IF(D941&gt;0,#REF!/D941," ")</f>
        <v> </v>
      </c>
    </row>
    <row r="942" ht="12.75">
      <c r="I942" s="8" t="str">
        <f>IF(D942&gt;0,#REF!/D942," ")</f>
        <v> </v>
      </c>
    </row>
    <row r="943" ht="12.75">
      <c r="I943" s="8" t="str">
        <f>IF(D943&gt;0,#REF!/D943," ")</f>
        <v> </v>
      </c>
    </row>
    <row r="944" ht="12.75">
      <c r="I944" s="8" t="str">
        <f>IF(D944&gt;0,#REF!/D944," ")</f>
        <v> </v>
      </c>
    </row>
    <row r="945" ht="12.75">
      <c r="I945" s="8" t="str">
        <f>IF(D945&gt;0,#REF!/D945," ")</f>
        <v> </v>
      </c>
    </row>
    <row r="946" ht="12.75">
      <c r="I946" s="8" t="str">
        <f>IF(D946&gt;0,#REF!/D946," ")</f>
        <v> </v>
      </c>
    </row>
    <row r="947" ht="12.75">
      <c r="I947" s="8" t="str">
        <f>IF(D947&gt;0,#REF!/D947," ")</f>
        <v> </v>
      </c>
    </row>
    <row r="948" ht="12.75">
      <c r="I948" s="8" t="str">
        <f>IF(D948&gt;0,#REF!/D948," ")</f>
        <v> </v>
      </c>
    </row>
    <row r="949" ht="12.75">
      <c r="I949" s="8" t="str">
        <f>IF(D949&gt;0,#REF!/D949," ")</f>
        <v> </v>
      </c>
    </row>
    <row r="950" ht="12.75">
      <c r="I950" s="8" t="str">
        <f>IF(D950&gt;0,#REF!/D950," ")</f>
        <v> </v>
      </c>
    </row>
    <row r="951" ht="12.75">
      <c r="I951" s="8" t="str">
        <f>IF(D951&gt;0,#REF!/D951," ")</f>
        <v> </v>
      </c>
    </row>
    <row r="952" ht="12.75">
      <c r="I952" s="8" t="str">
        <f>IF(D952&gt;0,#REF!/D952," ")</f>
        <v> </v>
      </c>
    </row>
    <row r="953" ht="12.75">
      <c r="I953" s="8" t="str">
        <f>IF(D953&gt;0,#REF!/D953," ")</f>
        <v> </v>
      </c>
    </row>
    <row r="954" ht="12.75">
      <c r="I954" s="8" t="str">
        <f>IF(D954&gt;0,#REF!/D954," ")</f>
        <v> </v>
      </c>
    </row>
    <row r="955" ht="12.75">
      <c r="I955" s="8" t="str">
        <f>IF(D955&gt;0,#REF!/D955," ")</f>
        <v> </v>
      </c>
    </row>
    <row r="956" ht="12.75">
      <c r="I956" s="8" t="str">
        <f>IF(D956&gt;0,#REF!/D956," ")</f>
        <v> </v>
      </c>
    </row>
    <row r="957" ht="12.75">
      <c r="I957" s="8" t="str">
        <f>IF(D957&gt;0,#REF!/D957," ")</f>
        <v> </v>
      </c>
    </row>
    <row r="958" ht="12.75">
      <c r="I958" s="8" t="str">
        <f>IF(D958&gt;0,#REF!/D958," ")</f>
        <v> </v>
      </c>
    </row>
    <row r="959" ht="12.75">
      <c r="I959" s="8" t="str">
        <f>IF(D959&gt;0,#REF!/D959," ")</f>
        <v> </v>
      </c>
    </row>
    <row r="960" ht="12.75">
      <c r="I960" s="8" t="str">
        <f>IF(D960&gt;0,#REF!/D960," ")</f>
        <v> </v>
      </c>
    </row>
    <row r="961" ht="12.75">
      <c r="I961" s="8" t="str">
        <f>IF(D961&gt;0,#REF!/D961," ")</f>
        <v> </v>
      </c>
    </row>
    <row r="962" ht="12.75">
      <c r="I962" s="8" t="str">
        <f>IF(D962&gt;0,#REF!/D962," ")</f>
        <v> </v>
      </c>
    </row>
    <row r="963" ht="12.75">
      <c r="I963" s="8" t="str">
        <f>IF(D963&gt;0,#REF!/D963," ")</f>
        <v> </v>
      </c>
    </row>
    <row r="964" ht="12.75">
      <c r="I964" s="8" t="str">
        <f>IF(D964&gt;0,#REF!/D964," ")</f>
        <v> </v>
      </c>
    </row>
    <row r="965" ht="12.75">
      <c r="I965" s="8" t="str">
        <f>IF(D965&gt;0,#REF!/D965," ")</f>
        <v> </v>
      </c>
    </row>
    <row r="966" ht="12.75">
      <c r="I966" s="8" t="str">
        <f>IF(D966&gt;0,#REF!/D966," ")</f>
        <v> </v>
      </c>
    </row>
    <row r="967" ht="12.75">
      <c r="I967" s="8" t="str">
        <f>IF(D967&gt;0,#REF!/D967," ")</f>
        <v> </v>
      </c>
    </row>
    <row r="968" ht="12.75">
      <c r="I968" s="8" t="str">
        <f>IF(D968&gt;0,#REF!/D968," ")</f>
        <v> </v>
      </c>
    </row>
    <row r="969" ht="12.75">
      <c r="I969" s="8" t="str">
        <f>IF(D969&gt;0,#REF!/D969," ")</f>
        <v> </v>
      </c>
    </row>
    <row r="970" ht="12.75">
      <c r="I970" s="8" t="str">
        <f>IF(D970&gt;0,#REF!/D970," ")</f>
        <v> </v>
      </c>
    </row>
    <row r="971" ht="12.75">
      <c r="I971" s="8" t="str">
        <f>IF(D971&gt;0,#REF!/D971," ")</f>
        <v> </v>
      </c>
    </row>
    <row r="972" ht="12.75">
      <c r="I972" s="8" t="str">
        <f>IF(D972&gt;0,#REF!/D972," ")</f>
        <v> </v>
      </c>
    </row>
    <row r="973" ht="12.75">
      <c r="I973" s="8" t="str">
        <f>IF(D973&gt;0,#REF!/D973," ")</f>
        <v> </v>
      </c>
    </row>
    <row r="974" ht="12.75">
      <c r="I974" s="8" t="str">
        <f>IF(D974&gt;0,#REF!/D974," ")</f>
        <v> </v>
      </c>
    </row>
    <row r="975" ht="12.75">
      <c r="I975" s="8" t="str">
        <f>IF(D975&gt;0,#REF!/D975," ")</f>
        <v> </v>
      </c>
    </row>
    <row r="976" ht="12.75">
      <c r="I976" s="8" t="str">
        <f>IF(D976&gt;0,#REF!/D976," ")</f>
        <v> </v>
      </c>
    </row>
    <row r="977" ht="12.75">
      <c r="I977" s="8" t="str">
        <f>IF(D977&gt;0,#REF!/D977," ")</f>
        <v> </v>
      </c>
    </row>
    <row r="978" ht="12.75">
      <c r="I978" s="8" t="str">
        <f>IF(D978&gt;0,#REF!/D978," ")</f>
        <v> </v>
      </c>
    </row>
    <row r="979" ht="12.75">
      <c r="I979" s="8" t="str">
        <f>IF(D979&gt;0,#REF!/D979," ")</f>
        <v> </v>
      </c>
    </row>
    <row r="980" ht="12.75">
      <c r="I980" s="8" t="str">
        <f>IF(D980&gt;0,#REF!/D980," ")</f>
        <v> </v>
      </c>
    </row>
    <row r="981" ht="12.75">
      <c r="I981" s="8" t="str">
        <f>IF(D981&gt;0,#REF!/D981," ")</f>
        <v> </v>
      </c>
    </row>
    <row r="982" ht="12.75">
      <c r="I982" s="8" t="str">
        <f>IF(D982&gt;0,#REF!/D982," ")</f>
        <v> </v>
      </c>
    </row>
    <row r="983" ht="12.75">
      <c r="I983" s="8" t="str">
        <f>IF(D983&gt;0,#REF!/D983," ")</f>
        <v> </v>
      </c>
    </row>
    <row r="984" ht="12.75">
      <c r="I984" s="8" t="str">
        <f>IF(D984&gt;0,#REF!/D984," ")</f>
        <v> </v>
      </c>
    </row>
    <row r="985" ht="12.75">
      <c r="I985" s="8" t="str">
        <f>IF(D985&gt;0,#REF!/D985," ")</f>
        <v> </v>
      </c>
    </row>
    <row r="986" ht="12.75">
      <c r="I986" s="8" t="str">
        <f>IF(D986&gt;0,#REF!/D986," ")</f>
        <v> </v>
      </c>
    </row>
    <row r="987" ht="12.75">
      <c r="I987" s="8" t="str">
        <f>IF(D987&gt;0,#REF!/D987," ")</f>
        <v> </v>
      </c>
    </row>
    <row r="988" ht="12.75">
      <c r="I988" s="8" t="str">
        <f>IF(D988&gt;0,#REF!/D988," ")</f>
        <v> </v>
      </c>
    </row>
    <row r="989" ht="12.75">
      <c r="I989" s="8" t="str">
        <f>IF(D989&gt;0,#REF!/D989," ")</f>
        <v> </v>
      </c>
    </row>
    <row r="990" ht="12.75">
      <c r="I990" s="8" t="str">
        <f>IF(D990&gt;0,#REF!/D990," ")</f>
        <v> </v>
      </c>
    </row>
    <row r="991" ht="12.75">
      <c r="I991" s="8" t="str">
        <f>IF(D991&gt;0,#REF!/D991," ")</f>
        <v> </v>
      </c>
    </row>
    <row r="992" ht="12.75">
      <c r="I992" s="8" t="str">
        <f>IF(D992&gt;0,#REF!/D992," ")</f>
        <v> </v>
      </c>
    </row>
    <row r="993" ht="12.75">
      <c r="I993" s="8" t="str">
        <f>IF(D993&gt;0,#REF!/D993," ")</f>
        <v> </v>
      </c>
    </row>
    <row r="994" ht="12.75">
      <c r="I994" s="8" t="str">
        <f>IF(D994&gt;0,#REF!/D994," ")</f>
        <v> </v>
      </c>
    </row>
    <row r="995" ht="12.75">
      <c r="I995" s="8" t="str">
        <f>IF(D995&gt;0,#REF!/D995," ")</f>
        <v> </v>
      </c>
    </row>
    <row r="996" ht="12.75">
      <c r="I996" s="8" t="str">
        <f>IF(D996&gt;0,#REF!/D996," ")</f>
        <v> </v>
      </c>
    </row>
    <row r="997" ht="12.75">
      <c r="I997" s="8" t="str">
        <f>IF(D997&gt;0,#REF!/D997," ")</f>
        <v> </v>
      </c>
    </row>
    <row r="998" ht="12.75">
      <c r="I998" s="8" t="str">
        <f>IF(D998&gt;0,#REF!/D998," ")</f>
        <v> </v>
      </c>
    </row>
    <row r="999" ht="12.75">
      <c r="I999" s="8" t="str">
        <f>IF(D999&gt;0,#REF!/D999," ")</f>
        <v> </v>
      </c>
    </row>
    <row r="1000" ht="12.75">
      <c r="I1000" s="8" t="str">
        <f>IF(D1000&gt;0,#REF!/D1000," ")</f>
        <v> </v>
      </c>
    </row>
    <row r="1001" ht="12.75">
      <c r="I1001" s="8" t="str">
        <f>IF(D1001&gt;0,#REF!/D1001," ")</f>
        <v> </v>
      </c>
    </row>
    <row r="1002" ht="12.75">
      <c r="I1002" s="8" t="str">
        <f>IF(D1002&gt;0,#REF!/D1002," ")</f>
        <v> </v>
      </c>
    </row>
    <row r="1003" ht="12.75">
      <c r="I1003" s="8" t="str">
        <f>IF(D1003&gt;0,#REF!/D1003," ")</f>
        <v> </v>
      </c>
    </row>
    <row r="1004" ht="12.75">
      <c r="I1004" s="8" t="str">
        <f>IF(D1004&gt;0,#REF!/D1004," ")</f>
        <v> </v>
      </c>
    </row>
    <row r="1005" ht="12.75">
      <c r="I1005" s="8" t="str">
        <f>IF(D1005&gt;0,#REF!/D1005," ")</f>
        <v> </v>
      </c>
    </row>
    <row r="1006" ht="12.75">
      <c r="I1006" s="8" t="str">
        <f>IF(D1006&gt;0,#REF!/D1006," ")</f>
        <v> </v>
      </c>
    </row>
    <row r="1007" ht="12.75">
      <c r="I1007" s="8" t="str">
        <f>IF(D1007&gt;0,#REF!/D1007," ")</f>
        <v> </v>
      </c>
    </row>
    <row r="1008" ht="12.75">
      <c r="I1008" s="8" t="str">
        <f>IF(D1008&gt;0,#REF!/D1008," ")</f>
        <v> </v>
      </c>
    </row>
    <row r="1009" ht="12.75">
      <c r="I1009" s="8" t="str">
        <f>IF(D1009&gt;0,#REF!/D1009," ")</f>
        <v> </v>
      </c>
    </row>
    <row r="1010" ht="12.75">
      <c r="I1010" s="8" t="str">
        <f>IF(D1010&gt;0,#REF!/D1010," ")</f>
        <v> </v>
      </c>
    </row>
    <row r="1011" ht="12.75">
      <c r="I1011" s="8" t="str">
        <f>IF(D1011&gt;0,#REF!/D1011," ")</f>
        <v> </v>
      </c>
    </row>
    <row r="1012" ht="12.75">
      <c r="I1012" s="8" t="str">
        <f>IF(D1012&gt;0,#REF!/D1012," ")</f>
        <v> </v>
      </c>
    </row>
    <row r="1013" ht="12.75">
      <c r="I1013" s="8" t="str">
        <f>IF(D1013&gt;0,#REF!/D1013," ")</f>
        <v> </v>
      </c>
    </row>
    <row r="1014" ht="12.75">
      <c r="I1014" s="8" t="str">
        <f>IF(D1014&gt;0,#REF!/D1014," ")</f>
        <v> </v>
      </c>
    </row>
    <row r="1015" ht="12.75">
      <c r="I1015" s="8" t="str">
        <f>IF(D1015&gt;0,#REF!/D1015," ")</f>
        <v> </v>
      </c>
    </row>
    <row r="1016" ht="12.75">
      <c r="I1016" s="8" t="str">
        <f>IF(D1016&gt;0,#REF!/D1016," ")</f>
        <v> </v>
      </c>
    </row>
    <row r="1017" ht="12.75">
      <c r="I1017" s="8" t="str">
        <f>IF(D1017&gt;0,#REF!/D1017," ")</f>
        <v> </v>
      </c>
    </row>
    <row r="1018" ht="12.75">
      <c r="I1018" s="8" t="str">
        <f>IF(D1018&gt;0,#REF!/D1018," ")</f>
        <v> </v>
      </c>
    </row>
    <row r="1019" ht="12.75">
      <c r="I1019" s="8" t="str">
        <f>IF(D1019&gt;0,#REF!/D1019," ")</f>
        <v> </v>
      </c>
    </row>
    <row r="1020" ht="12.75">
      <c r="I1020" s="8" t="str">
        <f>IF(D1020&gt;0,#REF!/D1020," ")</f>
        <v> </v>
      </c>
    </row>
    <row r="1021" ht="12.75">
      <c r="I1021" s="8" t="str">
        <f>IF(D1021&gt;0,#REF!/D1021," ")</f>
        <v> </v>
      </c>
    </row>
    <row r="1022" ht="12.75">
      <c r="I1022" s="8" t="str">
        <f>IF(D1022&gt;0,#REF!/D1022," ")</f>
        <v> </v>
      </c>
    </row>
    <row r="1023" ht="12.75">
      <c r="I1023" s="8" t="str">
        <f>IF(D1023&gt;0,#REF!/D1023," ")</f>
        <v> </v>
      </c>
    </row>
    <row r="1024" ht="12.75">
      <c r="I1024" s="8" t="str">
        <f>IF(D1024&gt;0,#REF!/D1024," ")</f>
        <v> </v>
      </c>
    </row>
    <row r="1025" ht="12.75">
      <c r="I1025" s="8" t="str">
        <f>IF(D1025&gt;0,#REF!/D1025," ")</f>
        <v> </v>
      </c>
    </row>
    <row r="1026" ht="12.75">
      <c r="I1026" s="8" t="str">
        <f>IF(D1026&gt;0,#REF!/D1026," ")</f>
        <v> </v>
      </c>
    </row>
    <row r="1027" ht="12.75">
      <c r="I1027" s="8" t="str">
        <f>IF(D1027&gt;0,#REF!/D1027," ")</f>
        <v> </v>
      </c>
    </row>
    <row r="1028" ht="12.75">
      <c r="I1028" s="8" t="str">
        <f>IF(D1028&gt;0,#REF!/D1028," ")</f>
        <v> </v>
      </c>
    </row>
    <row r="1029" ht="12.75">
      <c r="I1029" s="8" t="str">
        <f>IF(D1029&gt;0,#REF!/D1029," ")</f>
        <v> </v>
      </c>
    </row>
    <row r="1030" ht="12.75">
      <c r="I1030" s="8" t="str">
        <f>IF(D1030&gt;0,#REF!/D1030," ")</f>
        <v> </v>
      </c>
    </row>
    <row r="1031" ht="12.75">
      <c r="I1031" s="8" t="str">
        <f>IF(D1031&gt;0,#REF!/D1031," ")</f>
        <v> </v>
      </c>
    </row>
    <row r="1032" ht="12.75">
      <c r="I1032" s="8" t="str">
        <f>IF(D1032&gt;0,#REF!/D1032," ")</f>
        <v> </v>
      </c>
    </row>
    <row r="1033" ht="12.75">
      <c r="I1033" s="8" t="str">
        <f>IF(D1033&gt;0,#REF!/D1033," ")</f>
        <v> </v>
      </c>
    </row>
    <row r="1034" ht="12.75">
      <c r="I1034" s="8" t="str">
        <f>IF(D1034&gt;0,#REF!/D1034," ")</f>
        <v> </v>
      </c>
    </row>
    <row r="1035" ht="12.75">
      <c r="I1035" s="8" t="str">
        <f>IF(D1035&gt;0,#REF!/D1035," ")</f>
        <v> </v>
      </c>
    </row>
    <row r="1036" ht="12.75">
      <c r="I1036" s="8" t="str">
        <f>IF(D1036&gt;0,#REF!/D1036," ")</f>
        <v> </v>
      </c>
    </row>
    <row r="1037" ht="12.75">
      <c r="I1037" s="8" t="str">
        <f>IF(D1037&gt;0,#REF!/D1037," ")</f>
        <v> </v>
      </c>
    </row>
    <row r="1038" ht="12.75">
      <c r="I1038" s="8" t="str">
        <f>IF(D1038&gt;0,#REF!/D1038," ")</f>
        <v> </v>
      </c>
    </row>
    <row r="1039" ht="12.75">
      <c r="I1039" s="8" t="str">
        <f>IF(D1039&gt;0,#REF!/D1039," ")</f>
        <v> </v>
      </c>
    </row>
    <row r="1040" ht="12.75">
      <c r="I1040" s="8" t="str">
        <f>IF(D1040&gt;0,#REF!/D1040," ")</f>
        <v> </v>
      </c>
    </row>
    <row r="1041" ht="12.75">
      <c r="I1041" s="8" t="str">
        <f>IF(D1041&gt;0,#REF!/D1041," ")</f>
        <v> </v>
      </c>
    </row>
    <row r="1042" ht="12.75">
      <c r="I1042" s="8" t="str">
        <f>IF(D1042&gt;0,#REF!/D1042," ")</f>
        <v> </v>
      </c>
    </row>
    <row r="1043" ht="12.75">
      <c r="I1043" s="8" t="str">
        <f>IF(D1043&gt;0,#REF!/D1043," ")</f>
        <v> </v>
      </c>
    </row>
    <row r="1044" ht="12.75">
      <c r="I1044" s="8" t="str">
        <f>IF(D1044&gt;0,#REF!/D1044," ")</f>
        <v> </v>
      </c>
    </row>
    <row r="1045" ht="12.75">
      <c r="I1045" s="8" t="str">
        <f>IF(D1045&gt;0,#REF!/D1045," ")</f>
        <v> </v>
      </c>
    </row>
    <row r="1046" ht="12.75">
      <c r="I1046" s="8" t="str">
        <f>IF(D1046&gt;0,#REF!/D1046," ")</f>
        <v> </v>
      </c>
    </row>
    <row r="1047" ht="12.75">
      <c r="I1047" s="8" t="str">
        <f>IF(D1047&gt;0,#REF!/D1047," ")</f>
        <v> </v>
      </c>
    </row>
    <row r="1048" ht="12.75">
      <c r="I1048" s="8" t="str">
        <f>IF(D1048&gt;0,#REF!/D1048," ")</f>
        <v> </v>
      </c>
    </row>
    <row r="1049" ht="12.75">
      <c r="I1049" s="8" t="str">
        <f>IF(D1049&gt;0,#REF!/D1049," ")</f>
        <v> </v>
      </c>
    </row>
    <row r="1050" ht="12.75">
      <c r="I1050" s="8" t="str">
        <f>IF(D1050&gt;0,#REF!/D1050," ")</f>
        <v> </v>
      </c>
    </row>
    <row r="1051" ht="12.75">
      <c r="I1051" s="8" t="str">
        <f>IF(D1051&gt;0,#REF!/D1051," ")</f>
        <v> </v>
      </c>
    </row>
    <row r="1052" ht="12.75">
      <c r="I1052" s="8" t="str">
        <f>IF(D1052&gt;0,#REF!/D1052," ")</f>
        <v> </v>
      </c>
    </row>
    <row r="1053" ht="12.75">
      <c r="I1053" s="8" t="str">
        <f>IF(D1053&gt;0,#REF!/D1053," ")</f>
        <v> </v>
      </c>
    </row>
    <row r="1054" ht="12.75">
      <c r="I1054" s="8" t="str">
        <f>IF(D1054&gt;0,#REF!/D1054," ")</f>
        <v> </v>
      </c>
    </row>
    <row r="1055" ht="12.75">
      <c r="I1055" s="8" t="str">
        <f>IF(D1055&gt;0,#REF!/D1055," ")</f>
        <v> </v>
      </c>
    </row>
    <row r="1056" ht="12.75">
      <c r="I1056" s="8" t="str">
        <f>IF(D1056&gt;0,#REF!/D1056," ")</f>
        <v> </v>
      </c>
    </row>
    <row r="1057" ht="12.75">
      <c r="I1057" s="8" t="str">
        <f>IF(D1057&gt;0,#REF!/D1057," ")</f>
        <v> </v>
      </c>
    </row>
    <row r="1058" ht="12.75">
      <c r="I1058" s="8" t="str">
        <f>IF(D1058&gt;0,#REF!/D1058," ")</f>
        <v> </v>
      </c>
    </row>
    <row r="1059" ht="12.75">
      <c r="I1059" s="8" t="str">
        <f>IF(D1059&gt;0,#REF!/D1059," ")</f>
        <v> </v>
      </c>
    </row>
    <row r="1060" ht="12.75">
      <c r="I1060" s="8" t="str">
        <f>IF(D1060&gt;0,#REF!/D1060," ")</f>
        <v> </v>
      </c>
    </row>
    <row r="1061" ht="12.75">
      <c r="I1061" s="8" t="str">
        <f>IF(D1061&gt;0,#REF!/D1061," ")</f>
        <v> </v>
      </c>
    </row>
    <row r="1062" ht="12.75">
      <c r="I1062" s="8" t="str">
        <f>IF(D1062&gt;0,#REF!/D1062," ")</f>
        <v> </v>
      </c>
    </row>
    <row r="1063" ht="12.75">
      <c r="I1063" s="8" t="str">
        <f>IF(D1063&gt;0,#REF!/D1063," ")</f>
        <v> </v>
      </c>
    </row>
    <row r="1064" ht="12.75">
      <c r="I1064" s="8" t="str">
        <f>IF(D1064&gt;0,#REF!/D1064," ")</f>
        <v> </v>
      </c>
    </row>
    <row r="1065" ht="12.75">
      <c r="I1065" s="8" t="str">
        <f>IF(D1065&gt;0,#REF!/D1065," ")</f>
        <v> </v>
      </c>
    </row>
    <row r="1066" ht="12.75">
      <c r="I1066" s="8" t="str">
        <f>IF(D1066&gt;0,#REF!/D1066," ")</f>
        <v> </v>
      </c>
    </row>
    <row r="1067" ht="12.75">
      <c r="I1067" s="8" t="str">
        <f>IF(D1067&gt;0,#REF!/D1067," ")</f>
        <v> </v>
      </c>
    </row>
    <row r="1068" ht="12.75">
      <c r="I1068" s="8" t="str">
        <f>IF(D1068&gt;0,#REF!/D1068," ")</f>
        <v> </v>
      </c>
    </row>
    <row r="1069" ht="12.75">
      <c r="I1069" s="8" t="str">
        <f>IF(D1069&gt;0,#REF!/D1069," ")</f>
        <v> </v>
      </c>
    </row>
    <row r="1070" ht="12.75">
      <c r="I1070" s="8" t="str">
        <f>IF(D1070&gt;0,#REF!/D1070," ")</f>
        <v> </v>
      </c>
    </row>
    <row r="1071" ht="12.75">
      <c r="I1071" s="8" t="str">
        <f>IF(D1071&gt;0,#REF!/D1071," ")</f>
        <v> </v>
      </c>
    </row>
    <row r="1072" ht="12.75">
      <c r="I1072" s="8" t="str">
        <f>IF(D1072&gt;0,#REF!/D1072," ")</f>
        <v> </v>
      </c>
    </row>
    <row r="1073" ht="12.75">
      <c r="I1073" s="8" t="str">
        <f>IF(D1073&gt;0,#REF!/D1073," ")</f>
        <v> </v>
      </c>
    </row>
    <row r="1074" ht="12.75">
      <c r="I1074" s="8" t="str">
        <f>IF(D1074&gt;0,#REF!/D1074," ")</f>
        <v> </v>
      </c>
    </row>
    <row r="1075" ht="12.75">
      <c r="I1075" s="8" t="str">
        <f>IF(D1075&gt;0,#REF!/D1075," ")</f>
        <v> </v>
      </c>
    </row>
    <row r="1076" ht="12.75">
      <c r="I1076" s="8" t="str">
        <f>IF(D1076&gt;0,#REF!/D1076," ")</f>
        <v> </v>
      </c>
    </row>
    <row r="1077" ht="12.75">
      <c r="I1077" s="8" t="str">
        <f>IF(D1077&gt;0,#REF!/D1077," ")</f>
        <v> </v>
      </c>
    </row>
    <row r="1078" ht="12.75">
      <c r="I1078" s="8" t="str">
        <f>IF(D1078&gt;0,#REF!/D1078," ")</f>
        <v> </v>
      </c>
    </row>
    <row r="1079" ht="12.75">
      <c r="I1079" s="8" t="str">
        <f>IF(D1079&gt;0,#REF!/D1079," ")</f>
        <v> </v>
      </c>
    </row>
    <row r="1080" ht="12.75">
      <c r="I1080" s="8" t="str">
        <f>IF(D1080&gt;0,#REF!/D1080," ")</f>
        <v> </v>
      </c>
    </row>
    <row r="1081" ht="12.75">
      <c r="I1081" s="8" t="str">
        <f>IF(D1081&gt;0,#REF!/D1081," ")</f>
        <v> </v>
      </c>
    </row>
    <row r="1082" ht="12.75">
      <c r="I1082" s="8" t="str">
        <f>IF(D1082&gt;0,#REF!/D1082," ")</f>
        <v> </v>
      </c>
    </row>
    <row r="1083" ht="12.75">
      <c r="I1083" s="8" t="str">
        <f>IF(D1083&gt;0,#REF!/D1083," ")</f>
        <v> </v>
      </c>
    </row>
    <row r="1084" ht="12.75">
      <c r="I1084" s="8" t="str">
        <f>IF(D1084&gt;0,#REF!/D1084," ")</f>
        <v> </v>
      </c>
    </row>
    <row r="1085" ht="12.75">
      <c r="I1085" s="8" t="str">
        <f>IF(D1085&gt;0,#REF!/D1085," ")</f>
        <v> </v>
      </c>
    </row>
    <row r="1086" ht="12.75">
      <c r="I1086" s="8" t="str">
        <f>IF(D1086&gt;0,#REF!/D1086," ")</f>
        <v> </v>
      </c>
    </row>
    <row r="1087" ht="12.75">
      <c r="I1087" s="8" t="str">
        <f>IF(D1087&gt;0,#REF!/D1087," ")</f>
        <v> </v>
      </c>
    </row>
    <row r="1088" ht="12.75">
      <c r="I1088" s="8" t="str">
        <f>IF(D1088&gt;0,#REF!/D1088," ")</f>
        <v> </v>
      </c>
    </row>
    <row r="1089" ht="12.75">
      <c r="I1089" s="8" t="str">
        <f>IF(D1089&gt;0,#REF!/D1089," ")</f>
        <v> </v>
      </c>
    </row>
    <row r="1090" ht="12.75">
      <c r="I1090" s="8" t="str">
        <f>IF(D1090&gt;0,#REF!/D1090," ")</f>
        <v> </v>
      </c>
    </row>
    <row r="1091" ht="12.75">
      <c r="I1091" s="8" t="str">
        <f>IF(D1091&gt;0,#REF!/D1091," ")</f>
        <v> </v>
      </c>
    </row>
    <row r="1092" ht="12.75">
      <c r="I1092" s="8" t="str">
        <f>IF(D1092&gt;0,#REF!/D1092," ")</f>
        <v> </v>
      </c>
    </row>
    <row r="1093" ht="12.75">
      <c r="I1093" s="8" t="str">
        <f>IF(D1093&gt;0,#REF!/D1093," ")</f>
        <v> </v>
      </c>
    </row>
    <row r="1094" ht="12.75">
      <c r="I1094" s="8" t="str">
        <f>IF(D1094&gt;0,#REF!/D1094," ")</f>
        <v> </v>
      </c>
    </row>
    <row r="1095" ht="12.75">
      <c r="I1095" s="8" t="str">
        <f>IF(D1095&gt;0,#REF!/D1095," ")</f>
        <v> </v>
      </c>
    </row>
    <row r="1096" ht="12.75">
      <c r="I1096" s="8" t="str">
        <f>IF(D1096&gt;0,#REF!/D1096," ")</f>
        <v> </v>
      </c>
    </row>
    <row r="1097" ht="12.75">
      <c r="I1097" s="8" t="str">
        <f>IF(D1097&gt;0,#REF!/D1097," ")</f>
        <v> </v>
      </c>
    </row>
    <row r="1098" ht="12.75">
      <c r="I1098" s="8" t="str">
        <f>IF(D1098&gt;0,#REF!/D1098," ")</f>
        <v> </v>
      </c>
    </row>
    <row r="1099" ht="12.75">
      <c r="I1099" s="8" t="str">
        <f>IF(D1099&gt;0,#REF!/D1099," ")</f>
        <v> </v>
      </c>
    </row>
    <row r="1100" ht="12.75">
      <c r="I1100" s="8" t="str">
        <f>IF(D1100&gt;0,#REF!/D1100," ")</f>
        <v> </v>
      </c>
    </row>
    <row r="1101" ht="12.75">
      <c r="I1101" s="8" t="str">
        <f>IF(D1101&gt;0,#REF!/D1101," ")</f>
        <v> </v>
      </c>
    </row>
    <row r="1102" ht="12.75">
      <c r="I1102" s="8" t="str">
        <f>IF(D1102&gt;0,#REF!/D1102," ")</f>
        <v> </v>
      </c>
    </row>
    <row r="1103" ht="12.75">
      <c r="I1103" s="8" t="str">
        <f>IF(D1103&gt;0,#REF!/D1103," ")</f>
        <v> </v>
      </c>
    </row>
    <row r="1104" ht="12.75">
      <c r="I1104" s="8" t="str">
        <f>IF(D1104&gt;0,#REF!/D1104," ")</f>
        <v> </v>
      </c>
    </row>
    <row r="1105" ht="12.75">
      <c r="I1105" s="8" t="str">
        <f>IF(D1105&gt;0,#REF!/D1105," ")</f>
        <v> </v>
      </c>
    </row>
    <row r="1106" ht="12.75">
      <c r="I1106" s="8" t="str">
        <f>IF(D1106&gt;0,#REF!/D1106," ")</f>
        <v> </v>
      </c>
    </row>
    <row r="1107" ht="12.75">
      <c r="I1107" s="8" t="str">
        <f>IF(D1107&gt;0,#REF!/D1107," ")</f>
        <v> </v>
      </c>
    </row>
    <row r="1108" ht="12.75">
      <c r="I1108" s="8" t="str">
        <f>IF(D1108&gt;0,#REF!/D1108," ")</f>
        <v> </v>
      </c>
    </row>
    <row r="1109" ht="12.75">
      <c r="I1109" s="8" t="str">
        <f>IF(D1109&gt;0,#REF!/D1109," ")</f>
        <v> </v>
      </c>
    </row>
    <row r="1110" ht="12.75">
      <c r="I1110" s="8" t="str">
        <f>IF(D1110&gt;0,#REF!/D1110," ")</f>
        <v> </v>
      </c>
    </row>
    <row r="1111" ht="12.75">
      <c r="I1111" s="8" t="str">
        <f>IF(D1111&gt;0,#REF!/D1111," ")</f>
        <v> </v>
      </c>
    </row>
    <row r="1112" ht="12.75">
      <c r="I1112" s="8" t="str">
        <f>IF(D1112&gt;0,#REF!/D1112," ")</f>
        <v> </v>
      </c>
    </row>
    <row r="1113" ht="12.75">
      <c r="I1113" s="8" t="str">
        <f>IF(D1113&gt;0,#REF!/D1113," ")</f>
        <v> </v>
      </c>
    </row>
    <row r="1114" ht="12.75">
      <c r="I1114" s="8" t="str">
        <f>IF(D1114&gt;0,#REF!/D1114," ")</f>
        <v> </v>
      </c>
    </row>
    <row r="1115" ht="12.75">
      <c r="I1115" s="8" t="str">
        <f>IF(D1115&gt;0,#REF!/D1115," ")</f>
        <v> </v>
      </c>
    </row>
    <row r="1116" ht="12.75">
      <c r="I1116" s="8" t="str">
        <f>IF(D1116&gt;0,#REF!/D1116," ")</f>
        <v> </v>
      </c>
    </row>
    <row r="1117" ht="12.75">
      <c r="I1117" s="8" t="str">
        <f>IF(D1117&gt;0,#REF!/D1117," ")</f>
        <v> </v>
      </c>
    </row>
    <row r="1118" ht="12.75">
      <c r="I1118" s="8" t="str">
        <f>IF(D1118&gt;0,#REF!/D1118," ")</f>
        <v> </v>
      </c>
    </row>
    <row r="1119" ht="12.75">
      <c r="I1119" s="8" t="str">
        <f>IF(D1119&gt;0,#REF!/D1119," ")</f>
        <v> </v>
      </c>
    </row>
    <row r="1120" ht="12.75">
      <c r="I1120" s="8" t="str">
        <f>IF(D1120&gt;0,#REF!/D1120," ")</f>
        <v> </v>
      </c>
    </row>
    <row r="1121" ht="12.75">
      <c r="I1121" s="8" t="str">
        <f>IF(D1121&gt;0,#REF!/D1121," ")</f>
        <v> </v>
      </c>
    </row>
    <row r="1122" ht="12.75">
      <c r="I1122" s="8" t="str">
        <f>IF(D1122&gt;0,#REF!/D1122," ")</f>
        <v> </v>
      </c>
    </row>
    <row r="1123" ht="12.75">
      <c r="I1123" s="8" t="str">
        <f>IF(D1123&gt;0,#REF!/D1123," ")</f>
        <v> </v>
      </c>
    </row>
    <row r="1124" ht="12.75">
      <c r="I1124" s="8" t="str">
        <f>IF(D1124&gt;0,#REF!/D1124," ")</f>
        <v> </v>
      </c>
    </row>
    <row r="1125" ht="12.75">
      <c r="I1125" s="8" t="str">
        <f>IF(D1125&gt;0,#REF!/D1125," ")</f>
        <v> </v>
      </c>
    </row>
    <row r="1126" ht="12.75">
      <c r="I1126" s="8" t="str">
        <f>IF(D1126&gt;0,#REF!/D1126," ")</f>
        <v> </v>
      </c>
    </row>
    <row r="1127" ht="12.75">
      <c r="I1127" s="8" t="str">
        <f>IF(D1127&gt;0,#REF!/D1127," ")</f>
        <v> </v>
      </c>
    </row>
    <row r="1128" ht="12.75">
      <c r="I1128" s="8" t="str">
        <f>IF(D1128&gt;0,#REF!/D1128," ")</f>
        <v> </v>
      </c>
    </row>
    <row r="1129" ht="12.75">
      <c r="I1129" s="8" t="str">
        <f>IF(D1129&gt;0,#REF!/D1129," ")</f>
        <v> </v>
      </c>
    </row>
    <row r="1130" ht="12.75">
      <c r="I1130" s="8" t="str">
        <f>IF(D1130&gt;0,#REF!/D1130," ")</f>
        <v> </v>
      </c>
    </row>
    <row r="1131" ht="12.75">
      <c r="I1131" s="8" t="str">
        <f>IF(D1131&gt;0,#REF!/D1131," ")</f>
        <v> </v>
      </c>
    </row>
    <row r="1132" ht="12.75">
      <c r="I1132" s="8" t="str">
        <f>IF(D1132&gt;0,#REF!/D1132," ")</f>
        <v> </v>
      </c>
    </row>
    <row r="1133" ht="12.75">
      <c r="I1133" s="8" t="str">
        <f>IF(D1133&gt;0,#REF!/D1133," ")</f>
        <v> </v>
      </c>
    </row>
    <row r="1134" ht="12.75">
      <c r="I1134" s="8" t="str">
        <f>IF(D1134&gt;0,#REF!/D1134," ")</f>
        <v> </v>
      </c>
    </row>
    <row r="1135" ht="12.75">
      <c r="I1135" s="8" t="str">
        <f>IF(D1135&gt;0,#REF!/D1135," ")</f>
        <v> </v>
      </c>
    </row>
    <row r="1136" ht="12.75">
      <c r="I1136" s="8" t="str">
        <f>IF(D1136&gt;0,#REF!/D1136," ")</f>
        <v> </v>
      </c>
    </row>
    <row r="1137" ht="12.75">
      <c r="I1137" s="8" t="str">
        <f>IF(D1137&gt;0,#REF!/D1137," ")</f>
        <v> </v>
      </c>
    </row>
    <row r="1138" ht="12.75">
      <c r="I1138" s="8" t="str">
        <f>IF(D1138&gt;0,#REF!/D1138," ")</f>
        <v> </v>
      </c>
    </row>
    <row r="1139" ht="12.75">
      <c r="I1139" s="8" t="str">
        <f>IF(D1139&gt;0,#REF!/D1139," ")</f>
        <v> </v>
      </c>
    </row>
    <row r="1140" ht="12.75">
      <c r="I1140" s="8" t="str">
        <f>IF(D1140&gt;0,#REF!/D1140," ")</f>
        <v> </v>
      </c>
    </row>
    <row r="1141" ht="12.75">
      <c r="I1141" s="8" t="str">
        <f>IF(D1141&gt;0,#REF!/D1141," ")</f>
        <v> </v>
      </c>
    </row>
    <row r="1142" ht="12.75">
      <c r="I1142" s="8" t="str">
        <f>IF(D1142&gt;0,#REF!/D1142," ")</f>
        <v> </v>
      </c>
    </row>
    <row r="1143" ht="12.75">
      <c r="I1143" s="8" t="str">
        <f>IF(D1143&gt;0,#REF!/D1143," ")</f>
        <v> </v>
      </c>
    </row>
    <row r="1144" ht="12.75">
      <c r="I1144" s="8" t="str">
        <f>IF(D1144&gt;0,#REF!/D1144," ")</f>
        <v> </v>
      </c>
    </row>
    <row r="1145" ht="12.75">
      <c r="I1145" s="8" t="str">
        <f>IF(D1145&gt;0,#REF!/D1145," ")</f>
        <v> </v>
      </c>
    </row>
    <row r="1146" ht="12.75">
      <c r="I1146" s="8" t="str">
        <f>IF(D1146&gt;0,#REF!/D1146," ")</f>
        <v> </v>
      </c>
    </row>
    <row r="1147" ht="12.75">
      <c r="I1147" s="8" t="str">
        <f>IF(D1147&gt;0,#REF!/D1147," ")</f>
        <v> </v>
      </c>
    </row>
    <row r="1148" ht="12.75">
      <c r="I1148" s="8" t="str">
        <f>IF(D1148&gt;0,#REF!/D1148," ")</f>
        <v> </v>
      </c>
    </row>
    <row r="1149" ht="12.75">
      <c r="I1149" s="8" t="str">
        <f>IF(D1149&gt;0,#REF!/D1149," ")</f>
        <v> </v>
      </c>
    </row>
    <row r="1150" ht="12.75">
      <c r="I1150" s="8" t="str">
        <f>IF(D1150&gt;0,#REF!/D1150," ")</f>
        <v> </v>
      </c>
    </row>
    <row r="1151" ht="12.75">
      <c r="I1151" s="8" t="str">
        <f>IF(D1151&gt;0,#REF!/D1151," ")</f>
        <v> </v>
      </c>
    </row>
    <row r="1152" ht="12.75">
      <c r="I1152" s="8" t="str">
        <f>IF(D1152&gt;0,#REF!/D1152," ")</f>
        <v> </v>
      </c>
    </row>
    <row r="1153" ht="12.75">
      <c r="I1153" s="8" t="str">
        <f>IF(D1153&gt;0,#REF!/D1153," ")</f>
        <v> </v>
      </c>
    </row>
    <row r="1154" ht="12.75">
      <c r="I1154" s="8" t="str">
        <f>IF(D1154&gt;0,#REF!/D1154," ")</f>
        <v> </v>
      </c>
    </row>
    <row r="1155" ht="12.75">
      <c r="I1155" s="8" t="str">
        <f>IF(D1155&gt;0,#REF!/D1155," ")</f>
        <v> </v>
      </c>
    </row>
    <row r="1156" ht="12.75">
      <c r="I1156" s="8" t="str">
        <f>IF(D1156&gt;0,#REF!/D1156," ")</f>
        <v> </v>
      </c>
    </row>
    <row r="1157" ht="12.75">
      <c r="I1157" s="8" t="str">
        <f>IF(D1157&gt;0,#REF!/D1157," ")</f>
        <v> </v>
      </c>
    </row>
    <row r="1158" ht="12.75">
      <c r="I1158" s="8" t="str">
        <f>IF(D1158&gt;0,#REF!/D1158," ")</f>
        <v> </v>
      </c>
    </row>
    <row r="1159" ht="12.75">
      <c r="I1159" s="8" t="str">
        <f>IF(D1159&gt;0,#REF!/D1159," ")</f>
        <v> </v>
      </c>
    </row>
    <row r="1160" ht="12.75">
      <c r="I1160" s="8" t="str">
        <f>IF(D1160&gt;0,#REF!/D1160," ")</f>
        <v> </v>
      </c>
    </row>
    <row r="1161" ht="12.75">
      <c r="I1161" s="8" t="str">
        <f>IF(D1161&gt;0,#REF!/D1161," ")</f>
        <v> </v>
      </c>
    </row>
    <row r="1162" ht="12.75">
      <c r="I1162" s="8" t="str">
        <f>IF(D1162&gt;0,#REF!/D1162," ")</f>
        <v> </v>
      </c>
    </row>
    <row r="1163" ht="12.75">
      <c r="I1163" s="8" t="str">
        <f>IF(D1163&gt;0,#REF!/D1163," ")</f>
        <v> </v>
      </c>
    </row>
    <row r="1164" ht="12.75">
      <c r="I1164" s="8" t="str">
        <f>IF(D1164&gt;0,#REF!/D1164," ")</f>
        <v> </v>
      </c>
    </row>
    <row r="1165" ht="12.75">
      <c r="I1165" s="8" t="str">
        <f>IF(D1165&gt;0,#REF!/D1165," ")</f>
        <v> </v>
      </c>
    </row>
    <row r="1166" ht="12.75">
      <c r="I1166" s="8" t="str">
        <f>IF(D1166&gt;0,#REF!/D1166," ")</f>
        <v> </v>
      </c>
    </row>
    <row r="1167" ht="12.75">
      <c r="I1167" s="8" t="str">
        <f>IF(D1167&gt;0,#REF!/D1167," ")</f>
        <v> </v>
      </c>
    </row>
    <row r="1168" ht="12.75">
      <c r="I1168" s="8" t="str">
        <f>IF(D1168&gt;0,#REF!/D1168," ")</f>
        <v> </v>
      </c>
    </row>
    <row r="1169" ht="12.75">
      <c r="I1169" s="8" t="str">
        <f>IF(D1169&gt;0,#REF!/D1169," ")</f>
        <v> </v>
      </c>
    </row>
    <row r="1170" ht="12.75">
      <c r="I1170" s="8" t="str">
        <f>IF(D1170&gt;0,#REF!/D1170," ")</f>
        <v> </v>
      </c>
    </row>
    <row r="1171" ht="12.75">
      <c r="I1171" s="8" t="str">
        <f>IF(D1171&gt;0,#REF!/D1171," ")</f>
        <v> </v>
      </c>
    </row>
    <row r="1172" ht="12.75">
      <c r="I1172" s="8" t="str">
        <f>IF(D1172&gt;0,#REF!/D1172," ")</f>
        <v> </v>
      </c>
    </row>
    <row r="1173" ht="12.75">
      <c r="I1173" s="8" t="str">
        <f>IF(D1173&gt;0,#REF!/D1173," ")</f>
        <v> </v>
      </c>
    </row>
    <row r="1174" ht="12.75">
      <c r="I1174" s="8" t="str">
        <f>IF(D1174&gt;0,#REF!/D1174," ")</f>
        <v> </v>
      </c>
    </row>
    <row r="1175" ht="12.75">
      <c r="I1175" s="8" t="str">
        <f>IF(D1175&gt;0,#REF!/D1175," ")</f>
        <v> </v>
      </c>
    </row>
    <row r="1176" ht="12.75">
      <c r="I1176" s="8" t="str">
        <f>IF(D1176&gt;0,#REF!/D1176," ")</f>
        <v> </v>
      </c>
    </row>
    <row r="1177" ht="12.75">
      <c r="I1177" s="8" t="str">
        <f>IF(D1177&gt;0,#REF!/D1177," ")</f>
        <v> </v>
      </c>
    </row>
    <row r="1178" ht="12.75">
      <c r="I1178" s="8" t="str">
        <f>IF(D1178&gt;0,#REF!/D1178," ")</f>
        <v> </v>
      </c>
    </row>
    <row r="1179" ht="12.75">
      <c r="I1179" s="8" t="str">
        <f>IF(D1179&gt;0,#REF!/D1179," ")</f>
        <v> </v>
      </c>
    </row>
    <row r="1180" ht="12.75">
      <c r="I1180" s="8" t="str">
        <f>IF(D1180&gt;0,#REF!/D1180," ")</f>
        <v> </v>
      </c>
    </row>
    <row r="1181" ht="12.75">
      <c r="I1181" s="8" t="str">
        <f>IF(D1181&gt;0,#REF!/D1181," ")</f>
        <v> </v>
      </c>
    </row>
    <row r="1182" ht="12.75">
      <c r="I1182" s="8" t="str">
        <f>IF(D1182&gt;0,#REF!/D1182," ")</f>
        <v> </v>
      </c>
    </row>
    <row r="1183" ht="12.75">
      <c r="I1183" s="8" t="str">
        <f>IF(D1183&gt;0,#REF!/D1183," ")</f>
        <v> </v>
      </c>
    </row>
    <row r="1184" ht="12.75">
      <c r="I1184" s="8" t="str">
        <f>IF(D1184&gt;0,#REF!/D1184," ")</f>
        <v> </v>
      </c>
    </row>
    <row r="1185" ht="12.75">
      <c r="I1185" s="8" t="str">
        <f>IF(D1185&gt;0,#REF!/D1185," ")</f>
        <v> </v>
      </c>
    </row>
    <row r="1186" ht="12.75">
      <c r="I1186" s="8" t="str">
        <f>IF(D1186&gt;0,#REF!/D1186," ")</f>
        <v> </v>
      </c>
    </row>
    <row r="1187" ht="12.75">
      <c r="I1187" s="8" t="str">
        <f>IF(D1187&gt;0,#REF!/D1187," ")</f>
        <v> </v>
      </c>
    </row>
    <row r="1188" ht="12.75">
      <c r="I1188" s="8" t="str">
        <f>IF(D1188&gt;0,#REF!/D1188," ")</f>
        <v> </v>
      </c>
    </row>
    <row r="1189" ht="12.75">
      <c r="I1189" s="8" t="str">
        <f>IF(D1189&gt;0,#REF!/D1189," ")</f>
        <v> </v>
      </c>
    </row>
    <row r="1190" ht="12.75">
      <c r="I1190" s="8" t="str">
        <f>IF(D1190&gt;0,#REF!/D1190," ")</f>
        <v> </v>
      </c>
    </row>
    <row r="1191" ht="12.75">
      <c r="I1191" s="8" t="str">
        <f>IF(D1191&gt;0,#REF!/D1191," ")</f>
        <v> </v>
      </c>
    </row>
    <row r="1192" ht="12.75">
      <c r="I1192" s="8" t="str">
        <f>IF(D1192&gt;0,#REF!/D1192," ")</f>
        <v> </v>
      </c>
    </row>
    <row r="1193" ht="12.75">
      <c r="I1193" s="8" t="str">
        <f>IF(D1193&gt;0,#REF!/D1193," ")</f>
        <v> </v>
      </c>
    </row>
    <row r="1194" ht="12.75">
      <c r="I1194" s="8" t="str">
        <f>IF(D1194&gt;0,#REF!/D1194," ")</f>
        <v> </v>
      </c>
    </row>
    <row r="1195" ht="12.75">
      <c r="I1195" s="8" t="str">
        <f>IF(D1195&gt;0,#REF!/D1195," ")</f>
        <v> </v>
      </c>
    </row>
    <row r="1196" ht="12.75">
      <c r="I1196" s="8" t="str">
        <f>IF(D1196&gt;0,#REF!/D1196," ")</f>
        <v> </v>
      </c>
    </row>
    <row r="1197" ht="12.75">
      <c r="I1197" s="8" t="str">
        <f>IF(D1197&gt;0,#REF!/D1197," ")</f>
        <v> </v>
      </c>
    </row>
    <row r="1198" ht="12.75">
      <c r="I1198" s="8" t="str">
        <f>IF(D1198&gt;0,#REF!/D1198," ")</f>
        <v> </v>
      </c>
    </row>
    <row r="1199" ht="12.75">
      <c r="I1199" s="8" t="str">
        <f>IF(D1199&gt;0,#REF!/D1199," ")</f>
        <v> </v>
      </c>
    </row>
    <row r="1200" ht="12.75">
      <c r="I1200" s="8" t="str">
        <f>IF(D1200&gt;0,#REF!/D1200," ")</f>
        <v> </v>
      </c>
    </row>
    <row r="1201" ht="12.75">
      <c r="I1201" s="8" t="str">
        <f>IF(D1201&gt;0,#REF!/D1201," ")</f>
        <v> </v>
      </c>
    </row>
    <row r="1202" ht="12.75">
      <c r="I1202" s="8" t="str">
        <f>IF(D1202&gt;0,#REF!/D1202," ")</f>
        <v> </v>
      </c>
    </row>
    <row r="1203" ht="12.75">
      <c r="I1203" s="8" t="str">
        <f>IF(D1203&gt;0,#REF!/D1203," ")</f>
        <v> </v>
      </c>
    </row>
    <row r="1204" ht="12.75">
      <c r="I1204" s="8" t="str">
        <f>IF(D1204&gt;0,#REF!/D1204," ")</f>
        <v> </v>
      </c>
    </row>
    <row r="1205" ht="12.75">
      <c r="I1205" s="8" t="str">
        <f>IF(D1205&gt;0,#REF!/D1205," ")</f>
        <v> </v>
      </c>
    </row>
    <row r="1206" ht="12.75">
      <c r="I1206" s="8" t="str">
        <f>IF(D1206&gt;0,#REF!/D1206," ")</f>
        <v> </v>
      </c>
    </row>
    <row r="1207" ht="12.75">
      <c r="I1207" s="8" t="str">
        <f>IF(D1207&gt;0,#REF!/D1207," ")</f>
        <v> </v>
      </c>
    </row>
    <row r="1208" ht="12.75">
      <c r="I1208" s="8" t="str">
        <f>IF(D1208&gt;0,#REF!/D1208," ")</f>
        <v> </v>
      </c>
    </row>
    <row r="1209" ht="12.75">
      <c r="I1209" s="8" t="str">
        <f>IF(D1209&gt;0,#REF!/D1209," ")</f>
        <v> </v>
      </c>
    </row>
    <row r="1210" ht="12.75">
      <c r="I1210" s="8" t="str">
        <f>IF(D1210&gt;0,#REF!/D1210," ")</f>
        <v> </v>
      </c>
    </row>
    <row r="1211" ht="12.75">
      <c r="I1211" s="8" t="str">
        <f>IF(D1211&gt;0,#REF!/D1211," ")</f>
        <v> </v>
      </c>
    </row>
    <row r="1212" ht="12.75">
      <c r="I1212" s="8" t="str">
        <f>IF(D1212&gt;0,#REF!/D1212," ")</f>
        <v> </v>
      </c>
    </row>
    <row r="1213" ht="12.75">
      <c r="I1213" s="8" t="str">
        <f>IF(D1213&gt;0,#REF!/D1213," ")</f>
        <v> </v>
      </c>
    </row>
    <row r="1214" ht="12.75">
      <c r="I1214" s="8" t="str">
        <f>IF(D1214&gt;0,#REF!/D1214," ")</f>
        <v> </v>
      </c>
    </row>
    <row r="1215" ht="12.75">
      <c r="I1215" s="8" t="str">
        <f>IF(D1215&gt;0,#REF!/D1215," ")</f>
        <v> </v>
      </c>
    </row>
    <row r="1216" ht="12.75">
      <c r="I1216" s="8" t="str">
        <f>IF(D1216&gt;0,#REF!/D1216," ")</f>
        <v> </v>
      </c>
    </row>
    <row r="1217" ht="12.75">
      <c r="I1217" s="8" t="str">
        <f>IF(D1217&gt;0,#REF!/D1217," ")</f>
        <v> </v>
      </c>
    </row>
    <row r="1218" ht="12.75">
      <c r="I1218" s="8" t="str">
        <f>IF(D1218&gt;0,#REF!/D1218," ")</f>
        <v> </v>
      </c>
    </row>
    <row r="1219" ht="12.75">
      <c r="I1219" s="8" t="str">
        <f>IF(D1219&gt;0,#REF!/D1219," ")</f>
        <v> </v>
      </c>
    </row>
    <row r="1220" ht="12.75">
      <c r="I1220" s="8" t="str">
        <f>IF(D1220&gt;0,#REF!/D1220," ")</f>
        <v> </v>
      </c>
    </row>
    <row r="1221" ht="12.75">
      <c r="I1221" s="8" t="str">
        <f>IF(D1221&gt;0,#REF!/D1221," ")</f>
        <v> </v>
      </c>
    </row>
    <row r="1222" ht="12.75">
      <c r="I1222" s="8" t="str">
        <f>IF(D1222&gt;0,#REF!/D1222," ")</f>
        <v> </v>
      </c>
    </row>
    <row r="1223" ht="12.75">
      <c r="I1223" s="8" t="str">
        <f>IF(D1223&gt;0,#REF!/D1223," ")</f>
        <v> </v>
      </c>
    </row>
    <row r="1224" ht="12.75">
      <c r="I1224" s="8" t="str">
        <f>IF(D1224&gt;0,#REF!/D1224," ")</f>
        <v> </v>
      </c>
    </row>
    <row r="1225" ht="12.75">
      <c r="I1225" s="8" t="str">
        <f>IF(D1225&gt;0,#REF!/D1225," ")</f>
        <v> </v>
      </c>
    </row>
    <row r="1226" ht="12.75">
      <c r="I1226" s="8" t="str">
        <f>IF(D1226&gt;0,#REF!/D1226," ")</f>
        <v> </v>
      </c>
    </row>
    <row r="1227" ht="12.75">
      <c r="I1227" s="8" t="str">
        <f>IF(D1227&gt;0,#REF!/D1227," ")</f>
        <v> </v>
      </c>
    </row>
    <row r="1228" ht="12.75">
      <c r="I1228" s="8" t="str">
        <f>IF(D1228&gt;0,#REF!/D1228," ")</f>
        <v> </v>
      </c>
    </row>
    <row r="1229" ht="12.75">
      <c r="I1229" s="8" t="str">
        <f>IF(D1229&gt;0,#REF!/D1229," ")</f>
        <v> </v>
      </c>
    </row>
    <row r="1230" ht="12.75">
      <c r="I1230" s="8" t="str">
        <f>IF(D1230&gt;0,#REF!/D1230," ")</f>
        <v> </v>
      </c>
    </row>
    <row r="1231" ht="12.75">
      <c r="I1231" s="8" t="str">
        <f>IF(D1231&gt;0,#REF!/D1231," ")</f>
        <v> </v>
      </c>
    </row>
    <row r="1232" ht="12.75">
      <c r="I1232" s="8" t="str">
        <f>IF(D1232&gt;0,#REF!/D1232," ")</f>
        <v> </v>
      </c>
    </row>
    <row r="1233" ht="12.75">
      <c r="I1233" s="8" t="str">
        <f>IF(D1233&gt;0,#REF!/D1233," ")</f>
        <v> </v>
      </c>
    </row>
    <row r="1234" ht="12.75">
      <c r="I1234" s="8" t="str">
        <f>IF(D1234&gt;0,#REF!/D1234," ")</f>
        <v> </v>
      </c>
    </row>
    <row r="1235" ht="12.75">
      <c r="I1235" s="8" t="str">
        <f>IF(D1235&gt;0,#REF!/D1235," ")</f>
        <v> </v>
      </c>
    </row>
    <row r="1236" ht="12.75">
      <c r="I1236" s="8" t="str">
        <f>IF(D1236&gt;0,#REF!/D1236," ")</f>
        <v> </v>
      </c>
    </row>
    <row r="1237" ht="12.75">
      <c r="I1237" s="8" t="str">
        <f>IF(D1237&gt;0,#REF!/D1237," ")</f>
        <v> </v>
      </c>
    </row>
    <row r="1238" ht="12.75">
      <c r="I1238" s="8" t="str">
        <f>IF(D1238&gt;0,#REF!/D1238," ")</f>
        <v> </v>
      </c>
    </row>
    <row r="1239" ht="12.75">
      <c r="I1239" s="8" t="str">
        <f>IF(D1239&gt;0,#REF!/D1239," ")</f>
        <v> </v>
      </c>
    </row>
    <row r="1240" ht="12.75">
      <c r="I1240" s="8" t="str">
        <f>IF(D1240&gt;0,#REF!/D1240," ")</f>
        <v> </v>
      </c>
    </row>
    <row r="1241" ht="12.75">
      <c r="I1241" s="8" t="str">
        <f>IF(D1241&gt;0,#REF!/D1241," ")</f>
        <v> </v>
      </c>
    </row>
    <row r="1242" ht="12.75">
      <c r="I1242" s="8" t="str">
        <f>IF(D1242&gt;0,#REF!/D1242," ")</f>
        <v> </v>
      </c>
    </row>
    <row r="1243" ht="12.75">
      <c r="I1243" s="8" t="str">
        <f>IF(D1243&gt;0,#REF!/D1243," ")</f>
        <v> </v>
      </c>
    </row>
    <row r="1244" ht="12.75">
      <c r="I1244" s="8" t="str">
        <f>IF(D1244&gt;0,#REF!/D1244," ")</f>
        <v> </v>
      </c>
    </row>
    <row r="1245" ht="12.75">
      <c r="I1245" s="8" t="str">
        <f>IF(D1245&gt;0,#REF!/D1245," ")</f>
        <v> </v>
      </c>
    </row>
    <row r="1246" ht="12.75">
      <c r="I1246" s="8" t="str">
        <f>IF(D1246&gt;0,#REF!/D1246," ")</f>
        <v> </v>
      </c>
    </row>
    <row r="1247" ht="12.75">
      <c r="I1247" s="8" t="str">
        <f>IF(D1247&gt;0,#REF!/D1247," ")</f>
        <v> </v>
      </c>
    </row>
    <row r="1248" ht="12.75">
      <c r="I1248" s="8" t="str">
        <f>IF(D1248&gt;0,#REF!/D1248," ")</f>
        <v> </v>
      </c>
    </row>
    <row r="1249" ht="12.75">
      <c r="I1249" s="8" t="str">
        <f>IF(D1249&gt;0,#REF!/D1249," ")</f>
        <v> </v>
      </c>
    </row>
    <row r="1250" ht="12.75">
      <c r="I1250" s="8" t="str">
        <f>IF(D1250&gt;0,#REF!/D1250," ")</f>
        <v> </v>
      </c>
    </row>
    <row r="1251" ht="12.75">
      <c r="I1251" s="8" t="str">
        <f>IF(D1251&gt;0,#REF!/D1251," ")</f>
        <v> </v>
      </c>
    </row>
    <row r="1252" ht="12.75">
      <c r="I1252" s="8" t="str">
        <f>IF(D1252&gt;0,#REF!/D1252," ")</f>
        <v> </v>
      </c>
    </row>
    <row r="1253" ht="12.75">
      <c r="I1253" s="8" t="str">
        <f>IF(D1253&gt;0,#REF!/D1253," ")</f>
        <v> </v>
      </c>
    </row>
    <row r="1254" ht="12.75">
      <c r="I1254" s="8" t="str">
        <f>IF(D1254&gt;0,#REF!/D1254," ")</f>
        <v> </v>
      </c>
    </row>
    <row r="1255" ht="12.75">
      <c r="I1255" s="8" t="str">
        <f>IF(D1255&gt;0,#REF!/D1255," ")</f>
        <v> </v>
      </c>
    </row>
    <row r="1256" ht="12.75">
      <c r="I1256" s="8" t="str">
        <f>IF(D1256&gt;0,#REF!/D1256," ")</f>
        <v> </v>
      </c>
    </row>
    <row r="1257" ht="12.75">
      <c r="I1257" s="8" t="str">
        <f>IF(D1257&gt;0,#REF!/D1257," ")</f>
        <v> </v>
      </c>
    </row>
    <row r="1258" ht="12.75">
      <c r="I1258" s="8" t="str">
        <f>IF(D1258&gt;0,#REF!/D1258," ")</f>
        <v> </v>
      </c>
    </row>
    <row r="1259" ht="12.75">
      <c r="I1259" s="8" t="str">
        <f>IF(D1259&gt;0,#REF!/D1259," ")</f>
        <v> </v>
      </c>
    </row>
    <row r="1260" ht="12.75">
      <c r="I1260" s="8" t="str">
        <f>IF(D1260&gt;0,#REF!/D1260," ")</f>
        <v> </v>
      </c>
    </row>
    <row r="1261" ht="12.75">
      <c r="I1261" s="8" t="str">
        <f>IF(D1261&gt;0,#REF!/D1261," ")</f>
        <v> </v>
      </c>
    </row>
    <row r="1262" ht="12.75">
      <c r="I1262" s="8" t="str">
        <f>IF(D1262&gt;0,#REF!/D1262," ")</f>
        <v> </v>
      </c>
    </row>
    <row r="1263" ht="12.75">
      <c r="I1263" s="8" t="str">
        <f>IF(D1263&gt;0,#REF!/D1263," ")</f>
        <v> </v>
      </c>
    </row>
    <row r="1264" ht="12.75">
      <c r="I1264" s="8" t="str">
        <f>IF(D1264&gt;0,#REF!/D1264," ")</f>
        <v> </v>
      </c>
    </row>
    <row r="1265" ht="12.75">
      <c r="I1265" s="8" t="str">
        <f>IF(D1265&gt;0,#REF!/D1265," ")</f>
        <v> </v>
      </c>
    </row>
    <row r="1266" ht="12.75">
      <c r="I1266" s="8" t="str">
        <f>IF(D1266&gt;0,#REF!/D1266," ")</f>
        <v> </v>
      </c>
    </row>
    <row r="1267" ht="12.75">
      <c r="I1267" s="8" t="str">
        <f>IF(D1267&gt;0,#REF!/D1267," ")</f>
        <v> </v>
      </c>
    </row>
    <row r="1268" ht="12.75">
      <c r="I1268" s="8" t="str">
        <f>IF(D1268&gt;0,#REF!/D1268," ")</f>
        <v> </v>
      </c>
    </row>
    <row r="1269" ht="12.75">
      <c r="I1269" s="8" t="str">
        <f>IF(D1269&gt;0,#REF!/D1269," ")</f>
        <v> </v>
      </c>
    </row>
    <row r="1270" ht="12.75">
      <c r="I1270" s="8" t="str">
        <f>IF(D1270&gt;0,#REF!/D1270," ")</f>
        <v> </v>
      </c>
    </row>
    <row r="1271" ht="12.75">
      <c r="I1271" s="8" t="str">
        <f>IF(D1271&gt;0,#REF!/D1271," ")</f>
        <v> </v>
      </c>
    </row>
    <row r="1272" ht="12.75">
      <c r="I1272" s="8" t="str">
        <f>IF(D1272&gt;0,#REF!/D1272," ")</f>
        <v> </v>
      </c>
    </row>
    <row r="1273" ht="12.75">
      <c r="I1273" s="8" t="str">
        <f>IF(D1273&gt;0,#REF!/D1273," ")</f>
        <v> </v>
      </c>
    </row>
    <row r="1274" ht="12.75">
      <c r="I1274" s="8" t="str">
        <f>IF(D1274&gt;0,#REF!/D1274," ")</f>
        <v> </v>
      </c>
    </row>
    <row r="1275" ht="12.75">
      <c r="I1275" s="8" t="str">
        <f>IF(D1275&gt;0,#REF!/D1275," ")</f>
        <v> </v>
      </c>
    </row>
    <row r="1276" ht="12.75">
      <c r="I1276" s="8" t="str">
        <f>IF(D1276&gt;0,#REF!/D1276," ")</f>
        <v> </v>
      </c>
    </row>
    <row r="1277" ht="12.75">
      <c r="I1277" s="8" t="str">
        <f>IF(D1277&gt;0,#REF!/D1277," ")</f>
        <v> </v>
      </c>
    </row>
    <row r="1278" ht="12.75">
      <c r="I1278" s="8" t="str">
        <f>IF(D1278&gt;0,#REF!/D1278," ")</f>
        <v> </v>
      </c>
    </row>
    <row r="1279" ht="12.75">
      <c r="I1279" s="8" t="str">
        <f>IF(D1279&gt;0,#REF!/D1279," ")</f>
        <v> </v>
      </c>
    </row>
    <row r="1280" ht="12.75">
      <c r="I1280" s="8" t="str">
        <f>IF(D1280&gt;0,#REF!/D1280," ")</f>
        <v> </v>
      </c>
    </row>
    <row r="1281" ht="12.75">
      <c r="I1281" s="8" t="str">
        <f>IF(D1281&gt;0,#REF!/D1281," ")</f>
        <v> </v>
      </c>
    </row>
    <row r="1282" ht="12.75">
      <c r="I1282" s="8" t="str">
        <f>IF(D1282&gt;0,#REF!/D1282," ")</f>
        <v> </v>
      </c>
    </row>
    <row r="1283" ht="12.75">
      <c r="I1283" s="8" t="str">
        <f>IF(D1283&gt;0,#REF!/D1283," ")</f>
        <v> </v>
      </c>
    </row>
    <row r="1284" ht="12.75">
      <c r="I1284" s="8" t="str">
        <f>IF(D1284&gt;0,#REF!/D1284," ")</f>
        <v> </v>
      </c>
    </row>
    <row r="1285" ht="12.75">
      <c r="I1285" s="8" t="str">
        <f>IF(D1285&gt;0,#REF!/D1285," ")</f>
        <v> </v>
      </c>
    </row>
    <row r="1286" ht="12.75">
      <c r="I1286" s="8" t="str">
        <f>IF(D1286&gt;0,#REF!/D1286," ")</f>
        <v> </v>
      </c>
    </row>
    <row r="1287" ht="12.75">
      <c r="I1287" s="8" t="str">
        <f>IF(D1287&gt;0,#REF!/D1287," ")</f>
        <v> </v>
      </c>
    </row>
    <row r="1288" ht="12.75">
      <c r="I1288" s="8" t="str">
        <f>IF(D1288&gt;0,#REF!/D1288," ")</f>
        <v> </v>
      </c>
    </row>
    <row r="1289" ht="12.75">
      <c r="I1289" s="8" t="str">
        <f>IF(D1289&gt;0,#REF!/D1289," ")</f>
        <v> </v>
      </c>
    </row>
    <row r="1290" ht="12.75">
      <c r="I1290" s="8" t="str">
        <f>IF(D1290&gt;0,#REF!/D1290," ")</f>
        <v> </v>
      </c>
    </row>
    <row r="1291" ht="12.75">
      <c r="I1291" s="8" t="str">
        <f>IF(D1291&gt;0,#REF!/D1291," ")</f>
        <v> </v>
      </c>
    </row>
    <row r="1292" ht="12.75">
      <c r="I1292" s="8" t="str">
        <f>IF(D1292&gt;0,#REF!/D1292," ")</f>
        <v> </v>
      </c>
    </row>
    <row r="1293" ht="12.75">
      <c r="I1293" s="8" t="str">
        <f>IF(D1293&gt;0,#REF!/D1293," ")</f>
        <v> </v>
      </c>
    </row>
    <row r="1294" ht="12.75">
      <c r="I1294" s="8" t="str">
        <f>IF(D1294&gt;0,#REF!/D1294," ")</f>
        <v> </v>
      </c>
    </row>
    <row r="1295" ht="12.75">
      <c r="I1295" s="8" t="str">
        <f>IF(D1295&gt;0,#REF!/D1295," ")</f>
        <v> </v>
      </c>
    </row>
    <row r="1296" ht="12.75">
      <c r="I1296" s="8" t="str">
        <f>IF(D1296&gt;0,#REF!/D1296," ")</f>
        <v> </v>
      </c>
    </row>
    <row r="1297" ht="12.75">
      <c r="I1297" s="8" t="str">
        <f>IF(D1297&gt;0,#REF!/D1297," ")</f>
        <v> </v>
      </c>
    </row>
    <row r="1298" ht="12.75">
      <c r="I1298" s="8" t="str">
        <f>IF(D1298&gt;0,#REF!/D1298," ")</f>
        <v> </v>
      </c>
    </row>
    <row r="1299" ht="12.75">
      <c r="I1299" s="8" t="str">
        <f>IF(D1299&gt;0,#REF!/D1299," ")</f>
        <v> </v>
      </c>
    </row>
    <row r="1300" ht="12.75">
      <c r="I1300" s="8" t="str">
        <f>IF(D1300&gt;0,#REF!/D1300," ")</f>
        <v> </v>
      </c>
    </row>
    <row r="1301" ht="12.75">
      <c r="I1301" s="8" t="str">
        <f>IF(D1301&gt;0,#REF!/D1301," ")</f>
        <v> </v>
      </c>
    </row>
    <row r="1302" ht="12.75">
      <c r="I1302" s="8" t="str">
        <f>IF(D1302&gt;0,#REF!/D1302," ")</f>
        <v> </v>
      </c>
    </row>
    <row r="1303" ht="12.75">
      <c r="I1303" s="8" t="str">
        <f>IF(D1303&gt;0,#REF!/D1303," ")</f>
        <v> </v>
      </c>
    </row>
    <row r="1304" ht="12.75">
      <c r="I1304" s="8" t="str">
        <f>IF(D1304&gt;0,#REF!/D1304," ")</f>
        <v> </v>
      </c>
    </row>
    <row r="1305" ht="12.75">
      <c r="I1305" s="8" t="str">
        <f>IF(D1305&gt;0,#REF!/D1305," ")</f>
        <v> </v>
      </c>
    </row>
    <row r="1306" ht="12.75">
      <c r="I1306" s="8" t="str">
        <f>IF(D1306&gt;0,#REF!/D1306," ")</f>
        <v> </v>
      </c>
    </row>
    <row r="1307" ht="12.75">
      <c r="I1307" s="8" t="str">
        <f>IF(D1307&gt;0,#REF!/D1307," ")</f>
        <v> </v>
      </c>
    </row>
    <row r="1308" ht="12.75">
      <c r="I1308" s="8" t="str">
        <f>IF(D1308&gt;0,#REF!/D1308," ")</f>
        <v> </v>
      </c>
    </row>
    <row r="1309" ht="12.75">
      <c r="I1309" s="8" t="str">
        <f>IF(D1309&gt;0,#REF!/D1309," ")</f>
        <v> </v>
      </c>
    </row>
    <row r="1310" ht="12.75">
      <c r="I1310" s="8" t="str">
        <f>IF(D1310&gt;0,#REF!/D1310," ")</f>
        <v> </v>
      </c>
    </row>
    <row r="1311" ht="12.75">
      <c r="I1311" s="8" t="str">
        <f>IF(D1311&gt;0,#REF!/D1311," ")</f>
        <v> </v>
      </c>
    </row>
    <row r="1312" ht="12.75">
      <c r="I1312" s="8" t="str">
        <f>IF(D1312&gt;0,#REF!/D1312," ")</f>
        <v> </v>
      </c>
    </row>
    <row r="1313" ht="12.75">
      <c r="I1313" s="8" t="str">
        <f>IF(D1313&gt;0,#REF!/D1313," ")</f>
        <v> </v>
      </c>
    </row>
    <row r="1314" ht="12.75">
      <c r="I1314" s="8" t="str">
        <f>IF(D1314&gt;0,#REF!/D1314," ")</f>
        <v> </v>
      </c>
    </row>
    <row r="1315" ht="12.75">
      <c r="I1315" s="8" t="str">
        <f>IF(D1315&gt;0,#REF!/D1315," ")</f>
        <v> </v>
      </c>
    </row>
    <row r="1316" ht="12.75">
      <c r="I1316" s="8" t="str">
        <f>IF(D1316&gt;0,#REF!/D1316," ")</f>
        <v> </v>
      </c>
    </row>
    <row r="1317" ht="12.75">
      <c r="I1317" s="8" t="str">
        <f>IF(D1317&gt;0,#REF!/D1317," ")</f>
        <v> </v>
      </c>
    </row>
    <row r="1318" ht="12.75">
      <c r="I1318" s="8" t="str">
        <f>IF(D1318&gt;0,#REF!/D1318," ")</f>
        <v> </v>
      </c>
    </row>
    <row r="1319" ht="12.75">
      <c r="I1319" s="8" t="str">
        <f>IF(D1319&gt;0,#REF!/D1319," ")</f>
        <v> </v>
      </c>
    </row>
    <row r="1320" ht="12.75">
      <c r="I1320" s="8" t="str">
        <f>IF(D1320&gt;0,#REF!/D1320," ")</f>
        <v> </v>
      </c>
    </row>
    <row r="1321" ht="12.75">
      <c r="I1321" s="8" t="str">
        <f>IF(D1321&gt;0,#REF!/D1321," ")</f>
        <v> </v>
      </c>
    </row>
    <row r="1322" ht="12.75">
      <c r="I1322" s="8" t="str">
        <f>IF(D1322&gt;0,#REF!/D1322," ")</f>
        <v> </v>
      </c>
    </row>
    <row r="1323" ht="12.75">
      <c r="I1323" s="8" t="str">
        <f>IF(D1323&gt;0,#REF!/D1323," ")</f>
        <v> </v>
      </c>
    </row>
    <row r="1324" ht="12.75">
      <c r="I1324" s="8" t="str">
        <f>IF(D1324&gt;0,#REF!/D1324," ")</f>
        <v> </v>
      </c>
    </row>
    <row r="1325" ht="12.75">
      <c r="I1325" s="8" t="str">
        <f>IF(D1325&gt;0,#REF!/D1325," ")</f>
        <v> </v>
      </c>
    </row>
    <row r="1326" ht="12.75">
      <c r="I1326" s="8" t="str">
        <f>IF(D1326&gt;0,#REF!/D1326," ")</f>
        <v> </v>
      </c>
    </row>
    <row r="1327" ht="12.75">
      <c r="I1327" s="8" t="str">
        <f>IF(D1327&gt;0,#REF!/D1327," ")</f>
        <v> </v>
      </c>
    </row>
    <row r="1328" ht="12.75">
      <c r="I1328" s="8" t="str">
        <f>IF(D1328&gt;0,#REF!/D1328," ")</f>
        <v> </v>
      </c>
    </row>
    <row r="1329" ht="12.75">
      <c r="I1329" s="8" t="str">
        <f>IF(D1329&gt;0,#REF!/D1329," ")</f>
        <v> </v>
      </c>
    </row>
    <row r="1330" ht="12.75">
      <c r="I1330" s="8" t="str">
        <f>IF(D1330&gt;0,#REF!/D1330," ")</f>
        <v> </v>
      </c>
    </row>
    <row r="1331" ht="12.75">
      <c r="I1331" s="8" t="str">
        <f>IF(D1331&gt;0,#REF!/D1331," ")</f>
        <v> </v>
      </c>
    </row>
    <row r="1332" ht="12.75">
      <c r="I1332" s="8" t="str">
        <f>IF(D1332&gt;0,#REF!/D1332," ")</f>
        <v> </v>
      </c>
    </row>
    <row r="1333" ht="12.75">
      <c r="I1333" s="8" t="str">
        <f>IF(D1333&gt;0,#REF!/D1333," ")</f>
        <v> </v>
      </c>
    </row>
    <row r="1334" ht="12.75">
      <c r="I1334" s="8" t="str">
        <f>IF(D1334&gt;0,#REF!/D1334," ")</f>
        <v> </v>
      </c>
    </row>
    <row r="1335" ht="12.75">
      <c r="I1335" s="8" t="str">
        <f>IF(D1335&gt;0,#REF!/D1335," ")</f>
        <v> </v>
      </c>
    </row>
    <row r="1336" ht="12.75">
      <c r="I1336" s="8" t="str">
        <f>IF(D1336&gt;0,#REF!/D1336," ")</f>
        <v> </v>
      </c>
    </row>
    <row r="1337" ht="12.75">
      <c r="I1337" s="8" t="str">
        <f>IF(D1337&gt;0,#REF!/D1337," ")</f>
        <v> </v>
      </c>
    </row>
    <row r="1338" ht="12.75">
      <c r="I1338" s="8" t="str">
        <f>IF(D1338&gt;0,#REF!/D1338," ")</f>
        <v> </v>
      </c>
    </row>
    <row r="1339" ht="12.75">
      <c r="I1339" s="8" t="str">
        <f>IF(D1339&gt;0,#REF!/D1339," ")</f>
        <v> </v>
      </c>
    </row>
    <row r="1340" ht="12.75">
      <c r="I1340" s="8" t="str">
        <f>IF(D1340&gt;0,#REF!/D1340," ")</f>
        <v> </v>
      </c>
    </row>
    <row r="1341" ht="12.75">
      <c r="I1341" s="8" t="str">
        <f>IF(D1341&gt;0,#REF!/D1341," ")</f>
        <v> </v>
      </c>
    </row>
    <row r="1342" ht="12.75">
      <c r="I1342" s="8" t="str">
        <f>IF(D1342&gt;0,#REF!/D1342," ")</f>
        <v> </v>
      </c>
    </row>
    <row r="1343" ht="12.75">
      <c r="I1343" s="8" t="str">
        <f>IF(D1343&gt;0,#REF!/D1343," ")</f>
        <v> </v>
      </c>
    </row>
    <row r="1344" ht="12.75">
      <c r="I1344" s="8" t="str">
        <f>IF(D1344&gt;0,#REF!/D1344," ")</f>
        <v> </v>
      </c>
    </row>
    <row r="1345" ht="12.75">
      <c r="I1345" s="8" t="str">
        <f>IF(D1345&gt;0,#REF!/D1345," ")</f>
        <v> </v>
      </c>
    </row>
    <row r="1346" ht="12.75">
      <c r="I1346" s="8" t="str">
        <f>IF(D1346&gt;0,#REF!/D1346," ")</f>
        <v> </v>
      </c>
    </row>
    <row r="1347" ht="12.75">
      <c r="I1347" s="8" t="str">
        <f>IF(D1347&gt;0,#REF!/D1347," ")</f>
        <v> </v>
      </c>
    </row>
    <row r="1348" ht="12.75">
      <c r="I1348" s="8" t="str">
        <f>IF(D1348&gt;0,#REF!/D1348," ")</f>
        <v> </v>
      </c>
    </row>
    <row r="1349" ht="12.75">
      <c r="I1349" s="8" t="str">
        <f>IF(D1349&gt;0,#REF!/D1349," ")</f>
        <v> </v>
      </c>
    </row>
    <row r="1350" ht="12.75">
      <c r="I1350" s="8" t="str">
        <f>IF(D1350&gt;0,#REF!/D1350," ")</f>
        <v> </v>
      </c>
    </row>
    <row r="1351" ht="12.75">
      <c r="I1351" s="8" t="str">
        <f>IF(D1351&gt;0,#REF!/D1351," ")</f>
        <v> </v>
      </c>
    </row>
    <row r="1352" ht="12.75">
      <c r="I1352" s="8" t="str">
        <f>IF(D1352&gt;0,#REF!/D1352," ")</f>
        <v> </v>
      </c>
    </row>
    <row r="1353" ht="12.75">
      <c r="I1353" s="8" t="str">
        <f>IF(D1353&gt;0,#REF!/D1353," ")</f>
        <v> </v>
      </c>
    </row>
    <row r="1354" ht="12.75">
      <c r="I1354" s="8" t="str">
        <f>IF(D1354&gt;0,#REF!/D1354," ")</f>
        <v> </v>
      </c>
    </row>
    <row r="1355" ht="12.75">
      <c r="I1355" s="8" t="str">
        <f>IF(D1355&gt;0,#REF!/D1355," ")</f>
        <v> </v>
      </c>
    </row>
    <row r="1356" ht="12.75">
      <c r="I1356" s="8" t="str">
        <f>IF(D1356&gt;0,#REF!/D1356," ")</f>
        <v> </v>
      </c>
    </row>
    <row r="1357" ht="12.75">
      <c r="I1357" s="8" t="str">
        <f>IF(D1357&gt;0,#REF!/D1357," ")</f>
        <v> </v>
      </c>
    </row>
    <row r="1358" ht="12.75">
      <c r="I1358" s="8" t="str">
        <f>IF(D1358&gt;0,#REF!/D1358," ")</f>
        <v> </v>
      </c>
    </row>
    <row r="1359" ht="12.75">
      <c r="I1359" s="8" t="str">
        <f>IF(D1359&gt;0,#REF!/D1359," ")</f>
        <v> </v>
      </c>
    </row>
    <row r="1360" ht="12.75">
      <c r="I1360" s="8" t="str">
        <f>IF(D1360&gt;0,#REF!/D1360," ")</f>
        <v> </v>
      </c>
    </row>
    <row r="1361" ht="12.75">
      <c r="I1361" s="8" t="str">
        <f>IF(D1361&gt;0,#REF!/D1361," ")</f>
        <v> </v>
      </c>
    </row>
    <row r="1362" ht="12.75">
      <c r="I1362" s="8" t="str">
        <f>IF(D1362&gt;0,#REF!/D1362," ")</f>
        <v> </v>
      </c>
    </row>
    <row r="1363" ht="12.75">
      <c r="I1363" s="8" t="str">
        <f>IF(D1363&gt;0,#REF!/D1363," ")</f>
        <v> </v>
      </c>
    </row>
    <row r="1364" ht="12.75">
      <c r="I1364" s="8" t="str">
        <f>IF(D1364&gt;0,#REF!/D1364," ")</f>
        <v> </v>
      </c>
    </row>
    <row r="1365" ht="12.75">
      <c r="I1365" s="8" t="str">
        <f>IF(D1365&gt;0,#REF!/D1365," ")</f>
        <v> </v>
      </c>
    </row>
    <row r="1366" ht="12.75">
      <c r="I1366" s="8" t="str">
        <f>IF(D1366&gt;0,#REF!/D1366," ")</f>
        <v> </v>
      </c>
    </row>
    <row r="1367" ht="12.75">
      <c r="I1367" s="8" t="str">
        <f>IF(D1367&gt;0,#REF!/D1367," ")</f>
        <v> </v>
      </c>
    </row>
    <row r="1368" ht="12.75">
      <c r="I1368" s="8" t="str">
        <f>IF(D1368&gt;0,#REF!/D1368," ")</f>
        <v> </v>
      </c>
    </row>
    <row r="1369" ht="12.75">
      <c r="I1369" s="8" t="str">
        <f>IF(D1369&gt;0,#REF!/D1369," ")</f>
        <v> </v>
      </c>
    </row>
    <row r="1370" ht="12.75">
      <c r="I1370" s="8" t="str">
        <f>IF(D1370&gt;0,#REF!/D1370," ")</f>
        <v> </v>
      </c>
    </row>
    <row r="1371" ht="12.75">
      <c r="I1371" s="8" t="str">
        <f>IF(D1371&gt;0,#REF!/D1371," ")</f>
        <v> </v>
      </c>
    </row>
    <row r="1372" ht="12.75">
      <c r="I1372" s="8" t="str">
        <f>IF(D1372&gt;0,#REF!/D1372," ")</f>
        <v> </v>
      </c>
    </row>
    <row r="1373" ht="12.75">
      <c r="I1373" s="8" t="str">
        <f>IF(D1373&gt;0,#REF!/D1373," ")</f>
        <v> </v>
      </c>
    </row>
    <row r="1374" ht="12.75">
      <c r="I1374" s="8" t="str">
        <f>IF(D1374&gt;0,#REF!/D1374," ")</f>
        <v> </v>
      </c>
    </row>
    <row r="1375" ht="12.75">
      <c r="I1375" s="8" t="str">
        <f>IF(D1375&gt;0,#REF!/D1375," ")</f>
        <v> </v>
      </c>
    </row>
    <row r="1376" ht="12.75">
      <c r="I1376" s="8" t="str">
        <f>IF(D1376&gt;0,#REF!/D1376," ")</f>
        <v> </v>
      </c>
    </row>
    <row r="1377" ht="12.75">
      <c r="I1377" s="8" t="str">
        <f>IF(D1377&gt;0,#REF!/D1377," ")</f>
        <v> </v>
      </c>
    </row>
    <row r="1378" ht="12.75">
      <c r="I1378" s="8" t="str">
        <f>IF(D1378&gt;0,#REF!/D1378," ")</f>
        <v> </v>
      </c>
    </row>
    <row r="1379" ht="12.75">
      <c r="I1379" s="8" t="str">
        <f>IF(D1379&gt;0,#REF!/D1379," ")</f>
        <v> </v>
      </c>
    </row>
    <row r="1380" ht="12.75">
      <c r="I1380" s="8" t="str">
        <f>IF(D1380&gt;0,#REF!/D1380," ")</f>
        <v> </v>
      </c>
    </row>
    <row r="1381" ht="12.75">
      <c r="I1381" s="8" t="str">
        <f>IF(D1381&gt;0,#REF!/D1381," ")</f>
        <v> </v>
      </c>
    </row>
    <row r="1382" ht="12.75">
      <c r="I1382" s="8" t="str">
        <f>IF(D1382&gt;0,#REF!/D1382," ")</f>
        <v> </v>
      </c>
    </row>
    <row r="1383" ht="12.75">
      <c r="I1383" s="8" t="str">
        <f>IF(D1383&gt;0,#REF!/D1383," ")</f>
        <v> </v>
      </c>
    </row>
    <row r="1384" ht="12.75">
      <c r="I1384" s="8" t="str">
        <f>IF(D1384&gt;0,#REF!/D1384," ")</f>
        <v> </v>
      </c>
    </row>
    <row r="1385" ht="12.75">
      <c r="I1385" s="8" t="str">
        <f>IF(D1385&gt;0,#REF!/D1385," ")</f>
        <v> </v>
      </c>
    </row>
    <row r="1386" ht="12.75">
      <c r="I1386" s="8" t="str">
        <f>IF(D1386&gt;0,#REF!/D1386," ")</f>
        <v> </v>
      </c>
    </row>
    <row r="1387" ht="12.75">
      <c r="I1387" s="8" t="str">
        <f>IF(D1387&gt;0,#REF!/D1387," ")</f>
        <v> </v>
      </c>
    </row>
    <row r="1388" ht="12.75">
      <c r="I1388" s="8" t="str">
        <f>IF(D1388&gt;0,#REF!/D1388," ")</f>
        <v> </v>
      </c>
    </row>
    <row r="1389" ht="12.75">
      <c r="I1389" s="8" t="str">
        <f>IF(D1389&gt;0,#REF!/D1389," ")</f>
        <v> </v>
      </c>
    </row>
    <row r="1390" ht="12.75">
      <c r="I1390" s="8" t="str">
        <f>IF(D1390&gt;0,#REF!/D1390," ")</f>
        <v> </v>
      </c>
    </row>
    <row r="1391" ht="12.75">
      <c r="I1391" s="8" t="str">
        <f>IF(D1391&gt;0,#REF!/D1391," ")</f>
        <v> </v>
      </c>
    </row>
    <row r="1392" ht="12.75">
      <c r="I1392" s="8" t="str">
        <f>IF(D1392&gt;0,#REF!/D1392," ")</f>
        <v> </v>
      </c>
    </row>
    <row r="1393" ht="12.75">
      <c r="I1393" s="8" t="str">
        <f>IF(D1393&gt;0,#REF!/D1393," ")</f>
        <v> </v>
      </c>
    </row>
    <row r="1394" ht="12.75">
      <c r="I1394" s="8" t="str">
        <f>IF(D1394&gt;0,#REF!/D1394," ")</f>
        <v> </v>
      </c>
    </row>
    <row r="1395" ht="12.75">
      <c r="I1395" s="8" t="str">
        <f>IF(D1395&gt;0,#REF!/D1395," ")</f>
        <v> </v>
      </c>
    </row>
    <row r="1396" ht="12.75">
      <c r="I1396" s="8" t="str">
        <f>IF(D1396&gt;0,#REF!/D1396," ")</f>
        <v> </v>
      </c>
    </row>
    <row r="1397" ht="12.75">
      <c r="I1397" s="8" t="str">
        <f>IF(D1397&gt;0,#REF!/D1397," ")</f>
        <v> </v>
      </c>
    </row>
    <row r="1398" ht="12.75">
      <c r="I1398" s="8" t="str">
        <f>IF(D1398&gt;0,#REF!/D1398," ")</f>
        <v> </v>
      </c>
    </row>
    <row r="1399" ht="12.75">
      <c r="I1399" s="8" t="str">
        <f>IF(D1399&gt;0,#REF!/D1399," ")</f>
        <v> </v>
      </c>
    </row>
    <row r="1400" ht="12.75">
      <c r="I1400" s="8" t="str">
        <f>IF(D1400&gt;0,#REF!/D1400," ")</f>
        <v> </v>
      </c>
    </row>
    <row r="1401" ht="12.75">
      <c r="I1401" s="8" t="str">
        <f>IF(D1401&gt;0,#REF!/D1401," ")</f>
        <v> </v>
      </c>
    </row>
    <row r="1402" ht="12.75">
      <c r="I1402" s="8" t="str">
        <f>IF(D1402&gt;0,#REF!/D1402," ")</f>
        <v> </v>
      </c>
    </row>
    <row r="1403" ht="12.75">
      <c r="I1403" s="8" t="str">
        <f>IF(D1403&gt;0,#REF!/D1403," ")</f>
        <v> </v>
      </c>
    </row>
    <row r="1404" ht="12.75">
      <c r="I1404" s="8" t="str">
        <f>IF(D1404&gt;0,#REF!/D1404," ")</f>
        <v> </v>
      </c>
    </row>
    <row r="1405" ht="12.75">
      <c r="I1405" s="8" t="str">
        <f>IF(D1405&gt;0,#REF!/D1405," ")</f>
        <v> </v>
      </c>
    </row>
    <row r="1406" ht="12.75">
      <c r="I1406" s="8" t="str">
        <f>IF(D1406&gt;0,#REF!/D1406," ")</f>
        <v> </v>
      </c>
    </row>
    <row r="1407" ht="12.75">
      <c r="I1407" s="8" t="str">
        <f>IF(D1407&gt;0,#REF!/D1407," ")</f>
        <v> </v>
      </c>
    </row>
    <row r="1408" ht="12.75">
      <c r="I1408" s="8" t="str">
        <f>IF(D1408&gt;0,#REF!/D1408," ")</f>
        <v> </v>
      </c>
    </row>
    <row r="1409" ht="12.75">
      <c r="I1409" s="8" t="str">
        <f>IF(D1409&gt;0,#REF!/D1409," ")</f>
        <v> </v>
      </c>
    </row>
    <row r="1410" ht="12.75">
      <c r="I1410" s="8" t="str">
        <f>IF(D1410&gt;0,#REF!/D1410," ")</f>
        <v> </v>
      </c>
    </row>
    <row r="1411" ht="12.75">
      <c r="I1411" s="8" t="str">
        <f>IF(D1411&gt;0,#REF!/D1411," ")</f>
        <v> </v>
      </c>
    </row>
    <row r="1412" ht="12.75">
      <c r="I1412" s="8" t="str">
        <f>IF(D1412&gt;0,#REF!/D1412," ")</f>
        <v> </v>
      </c>
    </row>
    <row r="1413" ht="12.75">
      <c r="I1413" s="8" t="str">
        <f>IF(D1413&gt;0,#REF!/D1413," ")</f>
        <v> </v>
      </c>
    </row>
    <row r="1414" ht="12.75">
      <c r="I1414" s="8" t="str">
        <f>IF(D1414&gt;0,#REF!/D1414," ")</f>
        <v> </v>
      </c>
    </row>
    <row r="1415" ht="12.75">
      <c r="I1415" s="8" t="str">
        <f>IF(D1415&gt;0,#REF!/D1415," ")</f>
        <v> </v>
      </c>
    </row>
    <row r="1416" ht="12.75">
      <c r="I1416" s="8" t="str">
        <f>IF(D1416&gt;0,#REF!/D1416," ")</f>
        <v> </v>
      </c>
    </row>
    <row r="1417" ht="12.75">
      <c r="I1417" s="8" t="str">
        <f>IF(D1417&gt;0,#REF!/D1417," ")</f>
        <v> </v>
      </c>
    </row>
    <row r="1418" ht="12.75">
      <c r="I1418" s="8" t="str">
        <f>IF(D1418&gt;0,#REF!/D1418," ")</f>
        <v> </v>
      </c>
    </row>
    <row r="1419" ht="12.75">
      <c r="I1419" s="8" t="str">
        <f>IF(D1419&gt;0,#REF!/D1419," ")</f>
        <v> </v>
      </c>
    </row>
    <row r="1420" ht="12.75">
      <c r="I1420" s="8" t="str">
        <f>IF(D1420&gt;0,#REF!/D1420," ")</f>
        <v> </v>
      </c>
    </row>
    <row r="1421" ht="12.75">
      <c r="I1421" s="8" t="str">
        <f>IF(D1421&gt;0,#REF!/D1421," ")</f>
        <v> </v>
      </c>
    </row>
    <row r="1422" ht="12.75">
      <c r="I1422" s="8" t="str">
        <f>IF(D1422&gt;0,#REF!/D1422," ")</f>
        <v> </v>
      </c>
    </row>
    <row r="1423" ht="12.75">
      <c r="I1423" s="8" t="str">
        <f>IF(D1423&gt;0,#REF!/D1423," ")</f>
        <v> </v>
      </c>
    </row>
    <row r="1424" ht="12.75">
      <c r="I1424" s="8" t="str">
        <f>IF(D1424&gt;0,#REF!/D1424," ")</f>
        <v> </v>
      </c>
    </row>
    <row r="1425" ht="12.75">
      <c r="I1425" s="8" t="str">
        <f>IF(D1425&gt;0,#REF!/D1425," ")</f>
        <v> </v>
      </c>
    </row>
    <row r="1426" ht="12.75">
      <c r="I1426" s="8" t="str">
        <f>IF(D1426&gt;0,#REF!/D1426," ")</f>
        <v> </v>
      </c>
    </row>
    <row r="1427" ht="12.75">
      <c r="I1427" s="8" t="str">
        <f>IF(D1427&gt;0,#REF!/D1427," ")</f>
        <v> </v>
      </c>
    </row>
    <row r="1428" ht="12.75">
      <c r="I1428" s="8" t="str">
        <f>IF(D1428&gt;0,#REF!/D1428," ")</f>
        <v> </v>
      </c>
    </row>
    <row r="1429" ht="12.75">
      <c r="I1429" s="8" t="str">
        <f>IF(D1429&gt;0,#REF!/D1429," ")</f>
        <v> </v>
      </c>
    </row>
    <row r="1430" ht="12.75">
      <c r="I1430" s="8" t="str">
        <f>IF(D1430&gt;0,#REF!/D1430," ")</f>
        <v> </v>
      </c>
    </row>
    <row r="1431" ht="12.75">
      <c r="I1431" s="8" t="str">
        <f>IF(D1431&gt;0,#REF!/D1431," ")</f>
        <v> </v>
      </c>
    </row>
    <row r="1432" ht="12.75">
      <c r="I1432" s="8" t="str">
        <f>IF(D1432&gt;0,#REF!/D1432," ")</f>
        <v> </v>
      </c>
    </row>
    <row r="1433" ht="12.75">
      <c r="I1433" s="8" t="str">
        <f>IF(D1433&gt;0,#REF!/D1433," ")</f>
        <v> </v>
      </c>
    </row>
    <row r="1434" ht="12.75">
      <c r="I1434" s="8" t="str">
        <f>IF(D1434&gt;0,#REF!/D1434," ")</f>
        <v> </v>
      </c>
    </row>
    <row r="1435" ht="12.75">
      <c r="I1435" s="8" t="str">
        <f>IF(D1435&gt;0,#REF!/D1435," ")</f>
        <v> </v>
      </c>
    </row>
    <row r="1436" ht="12.75">
      <c r="I1436" s="8" t="str">
        <f>IF(D1436&gt;0,#REF!/D1436," ")</f>
        <v> </v>
      </c>
    </row>
    <row r="1437" ht="12.75">
      <c r="I1437" s="8" t="str">
        <f>IF(D1437&gt;0,#REF!/D1437," ")</f>
        <v> </v>
      </c>
    </row>
    <row r="1438" ht="12.75">
      <c r="I1438" s="8" t="str">
        <f>IF(D1438&gt;0,#REF!/D1438," ")</f>
        <v> </v>
      </c>
    </row>
    <row r="1439" ht="12.75">
      <c r="I1439" s="8" t="str">
        <f>IF(D1439&gt;0,#REF!/D1439," ")</f>
        <v> </v>
      </c>
    </row>
    <row r="1440" ht="12.75">
      <c r="I1440" s="8" t="str">
        <f>IF(D1440&gt;0,#REF!/D1440," ")</f>
        <v> </v>
      </c>
    </row>
    <row r="1441" ht="12.75">
      <c r="I1441" s="8" t="str">
        <f>IF(D1441&gt;0,#REF!/D1441," ")</f>
        <v> </v>
      </c>
    </row>
    <row r="1442" ht="12.75">
      <c r="I1442" s="8" t="str">
        <f>IF(D1442&gt;0,#REF!/D1442," ")</f>
        <v> </v>
      </c>
    </row>
    <row r="1443" ht="12.75">
      <c r="I1443" s="8" t="str">
        <f>IF(D1443&gt;0,#REF!/D1443," ")</f>
        <v> </v>
      </c>
    </row>
    <row r="1444" ht="12.75">
      <c r="I1444" s="8" t="str">
        <f>IF(D1444&gt;0,#REF!/D1444," ")</f>
        <v> </v>
      </c>
    </row>
    <row r="1445" ht="12.75">
      <c r="I1445" s="8" t="str">
        <f>IF(D1445&gt;0,#REF!/D1445," ")</f>
        <v> </v>
      </c>
    </row>
    <row r="1446" ht="12.75">
      <c r="I1446" s="8" t="str">
        <f>IF(D1446&gt;0,#REF!/D1446," ")</f>
        <v> </v>
      </c>
    </row>
    <row r="1447" ht="12.75">
      <c r="I1447" s="8" t="str">
        <f>IF(D1447&gt;0,#REF!/D1447," ")</f>
        <v> </v>
      </c>
    </row>
    <row r="1448" ht="12.75">
      <c r="I1448" s="8" t="str">
        <f>IF(D1448&gt;0,#REF!/D1448," ")</f>
        <v> </v>
      </c>
    </row>
    <row r="1449" ht="12.75">
      <c r="I1449" s="8" t="str">
        <f>IF(D1449&gt;0,#REF!/D1449," ")</f>
        <v> </v>
      </c>
    </row>
    <row r="1450" ht="12.75">
      <c r="I1450" s="8" t="str">
        <f>IF(D1450&gt;0,#REF!/D1450," ")</f>
        <v> </v>
      </c>
    </row>
    <row r="1451" ht="12.75">
      <c r="I1451" s="8" t="str">
        <f>IF(D1451&gt;0,#REF!/D1451," ")</f>
        <v> </v>
      </c>
    </row>
    <row r="1452" ht="12.75">
      <c r="I1452" s="8" t="str">
        <f>IF(D1452&gt;0,#REF!/D1452," ")</f>
        <v> </v>
      </c>
    </row>
    <row r="1453" ht="12.75">
      <c r="I1453" s="8" t="str">
        <f>IF(D1453&gt;0,#REF!/D1453," ")</f>
        <v> </v>
      </c>
    </row>
    <row r="1454" ht="12.75">
      <c r="I1454" s="8" t="str">
        <f>IF(D1454&gt;0,#REF!/D1454," ")</f>
        <v> </v>
      </c>
    </row>
    <row r="1455" ht="12.75">
      <c r="I1455" s="8" t="str">
        <f>IF(D1455&gt;0,#REF!/D1455," ")</f>
        <v> </v>
      </c>
    </row>
    <row r="1456" ht="12.75">
      <c r="I1456" s="8" t="str">
        <f>IF(D1456&gt;0,#REF!/D1456," ")</f>
        <v> </v>
      </c>
    </row>
    <row r="1457" ht="12.75">
      <c r="I1457" s="8" t="str">
        <f>IF(D1457&gt;0,#REF!/D1457," ")</f>
        <v> </v>
      </c>
    </row>
    <row r="1458" ht="12.75">
      <c r="I1458" s="8" t="str">
        <f>IF(D1458&gt;0,#REF!/D1458," ")</f>
        <v> </v>
      </c>
    </row>
    <row r="1459" ht="12.75">
      <c r="I1459" s="8" t="str">
        <f>IF(D1459&gt;0,#REF!/D1459," ")</f>
        <v> </v>
      </c>
    </row>
    <row r="1460" ht="12.75">
      <c r="I1460" s="8" t="str">
        <f>IF(D1460&gt;0,#REF!/D1460," ")</f>
        <v> </v>
      </c>
    </row>
    <row r="1461" ht="12.75">
      <c r="I1461" s="8" t="str">
        <f>IF(D1461&gt;0,#REF!/D1461," ")</f>
        <v> </v>
      </c>
    </row>
    <row r="1462" ht="12.75">
      <c r="I1462" s="8" t="str">
        <f>IF(D1462&gt;0,#REF!/D1462," ")</f>
        <v> </v>
      </c>
    </row>
    <row r="1463" ht="12.75">
      <c r="I1463" s="8" t="str">
        <f>IF(D1463&gt;0,#REF!/D1463," ")</f>
        <v> </v>
      </c>
    </row>
    <row r="1464" ht="12.75">
      <c r="I1464" s="8" t="str">
        <f>IF(D1464&gt;0,#REF!/D1464," ")</f>
        <v> </v>
      </c>
    </row>
    <row r="1465" ht="12.75">
      <c r="I1465" s="8" t="str">
        <f>IF(D1465&gt;0,#REF!/D1465," ")</f>
        <v> </v>
      </c>
    </row>
    <row r="1466" ht="12.75">
      <c r="I1466" s="8" t="str">
        <f>IF(D1466&gt;0,#REF!/D1466," ")</f>
        <v> </v>
      </c>
    </row>
    <row r="1467" ht="12.75">
      <c r="I1467" s="8" t="str">
        <f>IF(D1467&gt;0,#REF!/D1467," ")</f>
        <v> </v>
      </c>
    </row>
    <row r="1468" ht="12.75">
      <c r="I1468" s="8" t="str">
        <f>IF(D1468&gt;0,#REF!/D1468," ")</f>
        <v> </v>
      </c>
    </row>
    <row r="1469" ht="12.75">
      <c r="I1469" s="8" t="str">
        <f>IF(D1469&gt;0,#REF!/D1469," ")</f>
        <v> </v>
      </c>
    </row>
    <row r="1470" ht="12.75">
      <c r="I1470" s="8" t="str">
        <f>IF(D1470&gt;0,#REF!/D1470," ")</f>
        <v> </v>
      </c>
    </row>
    <row r="1471" ht="12.75">
      <c r="I1471" s="8" t="str">
        <f>IF(D1471&gt;0,#REF!/D1471," ")</f>
        <v> </v>
      </c>
    </row>
    <row r="1472" ht="12.75">
      <c r="I1472" s="8" t="str">
        <f>IF(D1472&gt;0,#REF!/D1472," ")</f>
        <v> </v>
      </c>
    </row>
    <row r="1473" ht="12.75">
      <c r="I1473" s="8" t="str">
        <f>IF(D1473&gt;0,#REF!/D1473," ")</f>
        <v> </v>
      </c>
    </row>
    <row r="1474" ht="12.75">
      <c r="I1474" s="8" t="str">
        <f>IF(D1474&gt;0,#REF!/D1474," ")</f>
        <v> </v>
      </c>
    </row>
    <row r="1475" ht="12.75">
      <c r="I1475" s="8" t="str">
        <f>IF(D1475&gt;0,#REF!/D1475," ")</f>
        <v> </v>
      </c>
    </row>
    <row r="1476" ht="12.75">
      <c r="I1476" s="8" t="str">
        <f>IF(D1476&gt;0,#REF!/D1476," ")</f>
        <v> </v>
      </c>
    </row>
    <row r="1477" ht="12.75">
      <c r="I1477" s="8" t="str">
        <f>IF(D1477&gt;0,#REF!/D1477," ")</f>
        <v> </v>
      </c>
    </row>
    <row r="1478" ht="12.75">
      <c r="I1478" s="8" t="str">
        <f>IF(D1478&gt;0,#REF!/D1478," ")</f>
        <v> </v>
      </c>
    </row>
    <row r="1479" ht="12.75">
      <c r="I1479" s="8" t="str">
        <f>IF(D1479&gt;0,#REF!/D1479," ")</f>
        <v> </v>
      </c>
    </row>
    <row r="1480" ht="12.75">
      <c r="I1480" s="8" t="str">
        <f>IF(D1480&gt;0,#REF!/D1480," ")</f>
        <v> </v>
      </c>
    </row>
    <row r="1481" ht="12.75">
      <c r="I1481" s="8" t="str">
        <f>IF(D1481&gt;0,#REF!/D1481," ")</f>
        <v> </v>
      </c>
    </row>
    <row r="1482" ht="12.75">
      <c r="I1482" s="8" t="str">
        <f>IF(D1482&gt;0,#REF!/D1482," ")</f>
        <v> </v>
      </c>
    </row>
    <row r="1483" ht="12.75">
      <c r="I1483" s="8" t="str">
        <f>IF(D1483&gt;0,#REF!/D1483," ")</f>
        <v> </v>
      </c>
    </row>
    <row r="1484" ht="12.75">
      <c r="I1484" s="8" t="str">
        <f>IF(D1484&gt;0,#REF!/D1484," ")</f>
        <v> </v>
      </c>
    </row>
    <row r="1485" ht="12.75">
      <c r="I1485" s="8" t="str">
        <f>IF(D1485&gt;0,#REF!/D1485," ")</f>
        <v> </v>
      </c>
    </row>
    <row r="1486" ht="12.75">
      <c r="I1486" s="8" t="str">
        <f>IF(D1486&gt;0,#REF!/D1486," ")</f>
        <v> </v>
      </c>
    </row>
    <row r="1487" ht="12.75">
      <c r="I1487" s="8" t="str">
        <f>IF(D1487&gt;0,#REF!/D1487," ")</f>
        <v> </v>
      </c>
    </row>
    <row r="1488" ht="12.75">
      <c r="I1488" s="8" t="str">
        <f>IF(D1488&gt;0,#REF!/D1488," ")</f>
        <v> </v>
      </c>
    </row>
    <row r="1489" ht="12.75">
      <c r="I1489" s="8" t="str">
        <f>IF(D1489&gt;0,#REF!/D1489," ")</f>
        <v> </v>
      </c>
    </row>
    <row r="1490" ht="12.75">
      <c r="I1490" s="8" t="str">
        <f>IF(D1490&gt;0,#REF!/D1490," ")</f>
        <v> </v>
      </c>
    </row>
    <row r="1491" ht="12.75">
      <c r="I1491" s="8" t="str">
        <f>IF(D1491&gt;0,#REF!/D1491," ")</f>
        <v> </v>
      </c>
    </row>
    <row r="1492" ht="12.75">
      <c r="I1492" s="8" t="str">
        <f>IF(D1492&gt;0,#REF!/D1492," ")</f>
        <v> </v>
      </c>
    </row>
    <row r="1493" ht="12.75">
      <c r="I1493" s="8" t="str">
        <f>IF(D1493&gt;0,#REF!/D1493," ")</f>
        <v> </v>
      </c>
    </row>
    <row r="1494" ht="12.75">
      <c r="I1494" s="8" t="str">
        <f>IF(D1494&gt;0,#REF!/D1494," ")</f>
        <v> </v>
      </c>
    </row>
    <row r="1495" ht="12.75">
      <c r="I1495" s="8" t="str">
        <f>IF(D1495&gt;0,#REF!/D1495," ")</f>
        <v> </v>
      </c>
    </row>
    <row r="1496" ht="12.75">
      <c r="I1496" s="8" t="str">
        <f>IF(D1496&gt;0,#REF!/D1496," ")</f>
        <v> </v>
      </c>
    </row>
    <row r="1497" ht="12.75">
      <c r="I1497" s="8" t="str">
        <f>IF(D1497&gt;0,#REF!/D1497," ")</f>
        <v> </v>
      </c>
    </row>
    <row r="1498" ht="12.75">
      <c r="I1498" s="8" t="str">
        <f>IF(D1498&gt;0,#REF!/D1498," ")</f>
        <v> </v>
      </c>
    </row>
    <row r="1499" ht="12.75">
      <c r="I1499" s="8" t="str">
        <f>IF(D1499&gt;0,#REF!/D1499," ")</f>
        <v> </v>
      </c>
    </row>
    <row r="1500" ht="12.75">
      <c r="I1500" s="8" t="str">
        <f>IF(D1500&gt;0,#REF!/D1500," ")</f>
        <v> </v>
      </c>
    </row>
    <row r="1501" ht="12.75">
      <c r="I1501" s="8" t="str">
        <f>IF(D1501&gt;0,#REF!/D1501," ")</f>
        <v> </v>
      </c>
    </row>
    <row r="1502" ht="12.75">
      <c r="I1502" s="8" t="str">
        <f>IF(D1502&gt;0,#REF!/D1502," ")</f>
        <v> </v>
      </c>
    </row>
    <row r="1503" ht="12.75">
      <c r="I1503" s="8" t="str">
        <f>IF(D1503&gt;0,#REF!/D1503," ")</f>
        <v> </v>
      </c>
    </row>
    <row r="1504" ht="12.75">
      <c r="I1504" s="8" t="str">
        <f>IF(D1504&gt;0,#REF!/D1504," ")</f>
        <v> </v>
      </c>
    </row>
    <row r="1505" ht="12.75">
      <c r="I1505" s="8" t="str">
        <f>IF(D1505&gt;0,#REF!/D1505," ")</f>
        <v> </v>
      </c>
    </row>
    <row r="1506" ht="12.75">
      <c r="I1506" s="8" t="str">
        <f>IF(D1506&gt;0,#REF!/D1506," ")</f>
        <v> </v>
      </c>
    </row>
    <row r="1507" ht="12.75">
      <c r="I1507" s="8" t="str">
        <f>IF(D1507&gt;0,#REF!/D1507," ")</f>
        <v> </v>
      </c>
    </row>
    <row r="1508" ht="12.75">
      <c r="I1508" s="8" t="str">
        <f>IF(D1508&gt;0,#REF!/D1508," ")</f>
        <v> </v>
      </c>
    </row>
    <row r="1509" ht="12.75">
      <c r="I1509" s="8" t="str">
        <f>IF(D1509&gt;0,#REF!/D1509," ")</f>
        <v> </v>
      </c>
    </row>
    <row r="1510" ht="12.75">
      <c r="I1510" s="8" t="str">
        <f>IF(D1510&gt;0,#REF!/D1510," ")</f>
        <v> </v>
      </c>
    </row>
    <row r="1511" ht="12.75">
      <c r="I1511" s="8" t="str">
        <f>IF(D1511&gt;0,#REF!/D1511," ")</f>
        <v> </v>
      </c>
    </row>
    <row r="1512" ht="12.75">
      <c r="I1512" s="8" t="str">
        <f>IF(D1512&gt;0,#REF!/D1512," ")</f>
        <v> </v>
      </c>
    </row>
    <row r="1513" ht="12.75">
      <c r="I1513" s="8" t="str">
        <f>IF(D1513&gt;0,#REF!/D1513," ")</f>
        <v> </v>
      </c>
    </row>
    <row r="1514" ht="12.75">
      <c r="I1514" s="8" t="str">
        <f>IF(D1514&gt;0,#REF!/D1514," ")</f>
        <v> </v>
      </c>
    </row>
    <row r="1515" ht="12.75">
      <c r="I1515" s="8" t="str">
        <f>IF(D1515&gt;0,#REF!/D1515," ")</f>
        <v> </v>
      </c>
    </row>
    <row r="1516" ht="12.75">
      <c r="I1516" s="8" t="str">
        <f>IF(D1516&gt;0,#REF!/D1516," ")</f>
        <v> </v>
      </c>
    </row>
    <row r="1517" ht="12.75">
      <c r="I1517" s="8" t="str">
        <f>IF(D1517&gt;0,#REF!/D1517," ")</f>
        <v> </v>
      </c>
    </row>
    <row r="1518" ht="12.75">
      <c r="I1518" s="8" t="str">
        <f>IF(D1518&gt;0,#REF!/D1518," ")</f>
        <v> </v>
      </c>
    </row>
    <row r="1519" ht="12.75">
      <c r="I1519" s="8" t="str">
        <f>IF(D1519&gt;0,#REF!/D1519," ")</f>
        <v> </v>
      </c>
    </row>
    <row r="1520" ht="12.75">
      <c r="I1520" s="8" t="str">
        <f>IF(D1520&gt;0,#REF!/D1520," ")</f>
        <v> </v>
      </c>
    </row>
    <row r="1521" ht="12.75">
      <c r="I1521" s="8" t="str">
        <f>IF(D1521&gt;0,#REF!/D1521," ")</f>
        <v> </v>
      </c>
    </row>
    <row r="1522" ht="12.75">
      <c r="I1522" s="8" t="str">
        <f>IF(D1522&gt;0,#REF!/D1522," ")</f>
        <v> </v>
      </c>
    </row>
    <row r="1523" ht="12.75">
      <c r="I1523" s="8" t="str">
        <f>IF(D1523&gt;0,#REF!/D1523," ")</f>
        <v> </v>
      </c>
    </row>
    <row r="1524" ht="12.75">
      <c r="I1524" s="8" t="str">
        <f>IF(D1524&gt;0,#REF!/D1524," ")</f>
        <v> </v>
      </c>
    </row>
    <row r="1525" ht="12.75">
      <c r="I1525" s="8" t="str">
        <f>IF(D1525&gt;0,#REF!/D1525," ")</f>
        <v> </v>
      </c>
    </row>
    <row r="1526" ht="12.75">
      <c r="I1526" s="8" t="str">
        <f>IF(D1526&gt;0,#REF!/D1526," ")</f>
        <v> </v>
      </c>
    </row>
    <row r="1527" ht="12.75">
      <c r="I1527" s="8" t="str">
        <f>IF(D1527&gt;0,#REF!/D1527," ")</f>
        <v> </v>
      </c>
    </row>
    <row r="1528" ht="12.75">
      <c r="I1528" s="8" t="str">
        <f>IF(D1528&gt;0,#REF!/D1528," ")</f>
        <v> </v>
      </c>
    </row>
    <row r="1529" ht="12.75">
      <c r="I1529" s="8" t="str">
        <f>IF(D1529&gt;0,#REF!/D1529," ")</f>
        <v> </v>
      </c>
    </row>
    <row r="1530" ht="12.75">
      <c r="I1530" s="8" t="str">
        <f>IF(D1530&gt;0,#REF!/D1530," ")</f>
        <v> </v>
      </c>
    </row>
    <row r="1531" ht="12.75">
      <c r="I1531" s="8" t="str">
        <f>IF(D1531&gt;0,#REF!/D1531," ")</f>
        <v> </v>
      </c>
    </row>
    <row r="1532" ht="12.75">
      <c r="I1532" s="8" t="str">
        <f>IF(D1532&gt;0,#REF!/D1532," ")</f>
        <v> </v>
      </c>
    </row>
    <row r="1533" ht="12.75">
      <c r="I1533" s="8" t="str">
        <f>IF(D1533&gt;0,#REF!/D1533," ")</f>
        <v> </v>
      </c>
    </row>
    <row r="1534" ht="12.75">
      <c r="I1534" s="8" t="str">
        <f>IF(D1534&gt;0,#REF!/D1534," ")</f>
        <v> </v>
      </c>
    </row>
    <row r="1535" ht="12.75">
      <c r="I1535" s="8" t="str">
        <f>IF(D1535&gt;0,#REF!/D1535," ")</f>
        <v> </v>
      </c>
    </row>
    <row r="1536" ht="12.75">
      <c r="I1536" s="8" t="str">
        <f>IF(D1536&gt;0,#REF!/D1536," ")</f>
        <v> </v>
      </c>
    </row>
    <row r="1537" ht="12.75">
      <c r="I1537" s="8" t="str">
        <f>IF(D1537&gt;0,#REF!/D1537," ")</f>
        <v> </v>
      </c>
    </row>
    <row r="1538" ht="12.75">
      <c r="I1538" s="8" t="str">
        <f>IF(D1538&gt;0,#REF!/D1538," ")</f>
        <v> </v>
      </c>
    </row>
    <row r="1539" ht="12.75">
      <c r="I1539" s="8" t="str">
        <f>IF(D1539&gt;0,#REF!/D1539," ")</f>
        <v> </v>
      </c>
    </row>
    <row r="1540" ht="12.75">
      <c r="I1540" s="8" t="str">
        <f>IF(D1540&gt;0,#REF!/D1540," ")</f>
        <v> </v>
      </c>
    </row>
    <row r="1541" ht="12.75">
      <c r="I1541" s="8" t="str">
        <f>IF(D1541&gt;0,#REF!/D1541," ")</f>
        <v> </v>
      </c>
    </row>
    <row r="1542" ht="12.75">
      <c r="I1542" s="8" t="str">
        <f>IF(D1542&gt;0,#REF!/D1542," ")</f>
        <v> </v>
      </c>
    </row>
    <row r="1543" ht="12.75">
      <c r="I1543" s="8" t="str">
        <f>IF(D1543&gt;0,#REF!/D1543," ")</f>
        <v> </v>
      </c>
    </row>
    <row r="1544" ht="12.75">
      <c r="I1544" s="8" t="str">
        <f>IF(D1544&gt;0,#REF!/D1544," ")</f>
        <v> </v>
      </c>
    </row>
    <row r="1545" ht="12.75">
      <c r="I1545" s="8" t="str">
        <f>IF(D1545&gt;0,#REF!/D1545," ")</f>
        <v> </v>
      </c>
    </row>
    <row r="1546" ht="12.75">
      <c r="I1546" s="8" t="str">
        <f>IF(D1546&gt;0,#REF!/D1546," ")</f>
        <v> </v>
      </c>
    </row>
    <row r="1547" ht="12.75">
      <c r="I1547" s="8" t="str">
        <f>IF(D1547&gt;0,#REF!/D1547," ")</f>
        <v> </v>
      </c>
    </row>
    <row r="1548" ht="12.75">
      <c r="I1548" s="8" t="str">
        <f>IF(D1548&gt;0,#REF!/D1548," ")</f>
        <v> </v>
      </c>
    </row>
    <row r="1549" ht="12.75">
      <c r="I1549" s="8" t="str">
        <f>IF(D1549&gt;0,#REF!/D1549," ")</f>
        <v> </v>
      </c>
    </row>
    <row r="1550" ht="12.75">
      <c r="I1550" s="8" t="str">
        <f>IF(D1550&gt;0,#REF!/D1550," ")</f>
        <v> </v>
      </c>
    </row>
    <row r="1551" ht="12.75">
      <c r="I1551" s="8" t="str">
        <f>IF(D1551&gt;0,#REF!/D1551," ")</f>
        <v> </v>
      </c>
    </row>
    <row r="1552" ht="12.75">
      <c r="I1552" s="8" t="str">
        <f>IF(D1552&gt;0,#REF!/D1552," ")</f>
        <v> </v>
      </c>
    </row>
    <row r="1553" ht="12.75">
      <c r="I1553" s="8" t="str">
        <f>IF(D1553&gt;0,#REF!/D1553," ")</f>
        <v> </v>
      </c>
    </row>
    <row r="1554" ht="12.75">
      <c r="I1554" s="8" t="str">
        <f>IF(D1554&gt;0,#REF!/D1554," ")</f>
        <v> </v>
      </c>
    </row>
    <row r="1555" ht="12.75">
      <c r="I1555" s="8" t="str">
        <f>IF(D1555&gt;0,#REF!/D1555," ")</f>
        <v> </v>
      </c>
    </row>
    <row r="1556" ht="12.75">
      <c r="I1556" s="8" t="str">
        <f>IF(D1556&gt;0,#REF!/D1556," ")</f>
        <v> </v>
      </c>
    </row>
    <row r="1557" ht="12.75">
      <c r="I1557" s="8" t="str">
        <f>IF(D1557&gt;0,#REF!/D1557," ")</f>
        <v> </v>
      </c>
    </row>
    <row r="1558" ht="12.75">
      <c r="I1558" s="8" t="str">
        <f>IF(D1558&gt;0,#REF!/D1558," ")</f>
        <v> </v>
      </c>
    </row>
    <row r="1559" ht="12.75">
      <c r="I1559" s="8" t="str">
        <f>IF(D1559&gt;0,#REF!/D1559," ")</f>
        <v> </v>
      </c>
    </row>
    <row r="1560" ht="12.75">
      <c r="I1560" s="8" t="str">
        <f>IF(D1560&gt;0,#REF!/D1560," ")</f>
        <v> </v>
      </c>
    </row>
    <row r="1561" ht="12.75">
      <c r="I1561" s="8" t="str">
        <f>IF(D1561&gt;0,#REF!/D1561," ")</f>
        <v> </v>
      </c>
    </row>
    <row r="1562" ht="12.75">
      <c r="I1562" s="8" t="str">
        <f>IF(D1562&gt;0,#REF!/D1562," ")</f>
        <v> </v>
      </c>
    </row>
    <row r="1563" ht="12.75">
      <c r="I1563" s="8" t="str">
        <f>IF(D1563&gt;0,#REF!/D1563," ")</f>
        <v> </v>
      </c>
    </row>
    <row r="1564" ht="12.75">
      <c r="I1564" s="8" t="str">
        <f>IF(D1564&gt;0,#REF!/D1564," ")</f>
        <v> </v>
      </c>
    </row>
    <row r="1565" ht="12.75">
      <c r="I1565" s="8" t="str">
        <f>IF(D1565&gt;0,#REF!/D1565," ")</f>
        <v> </v>
      </c>
    </row>
    <row r="1566" ht="12.75">
      <c r="I1566" s="8" t="str">
        <f>IF(D1566&gt;0,#REF!/D1566," ")</f>
        <v> </v>
      </c>
    </row>
    <row r="1567" ht="12.75">
      <c r="I1567" s="8" t="str">
        <f>IF(D1567&gt;0,#REF!/D1567," ")</f>
        <v> </v>
      </c>
    </row>
    <row r="1568" ht="12.75">
      <c r="I1568" s="8" t="str">
        <f>IF(D1568&gt;0,#REF!/D1568," ")</f>
        <v> </v>
      </c>
    </row>
    <row r="1569" ht="12.75">
      <c r="I1569" s="8" t="str">
        <f>IF(D1569&gt;0,#REF!/D1569," ")</f>
        <v> </v>
      </c>
    </row>
    <row r="1570" ht="12.75">
      <c r="I1570" s="8" t="str">
        <f>IF(D1570&gt;0,#REF!/D1570," ")</f>
        <v> </v>
      </c>
    </row>
    <row r="1571" ht="12.75">
      <c r="I1571" s="8" t="str">
        <f>IF(D1571&gt;0,#REF!/D1571," ")</f>
        <v> </v>
      </c>
    </row>
    <row r="1572" ht="12.75">
      <c r="I1572" s="8" t="str">
        <f>IF(D1572&gt;0,#REF!/D1572," ")</f>
        <v> </v>
      </c>
    </row>
    <row r="1573" ht="12.75">
      <c r="I1573" s="8" t="str">
        <f>IF(D1573&gt;0,#REF!/D1573," ")</f>
        <v> </v>
      </c>
    </row>
    <row r="1574" ht="12.75">
      <c r="I1574" s="8" t="str">
        <f>IF(D1574&gt;0,#REF!/D1574," ")</f>
        <v> </v>
      </c>
    </row>
    <row r="1575" ht="12.75">
      <c r="I1575" s="8" t="str">
        <f>IF(D1575&gt;0,#REF!/D1575," ")</f>
        <v> </v>
      </c>
    </row>
    <row r="1576" ht="12.75">
      <c r="I1576" s="8" t="str">
        <f>IF(D1576&gt;0,#REF!/D1576," ")</f>
        <v> </v>
      </c>
    </row>
    <row r="1577" ht="12.75">
      <c r="I1577" s="8" t="str">
        <f>IF(D1577&gt;0,#REF!/D1577," ")</f>
        <v> </v>
      </c>
    </row>
    <row r="1578" ht="12.75">
      <c r="I1578" s="8" t="str">
        <f>IF(D1578&gt;0,#REF!/D1578," ")</f>
        <v> </v>
      </c>
    </row>
    <row r="1579" ht="12.75">
      <c r="I1579" s="8" t="str">
        <f>IF(D1579&gt;0,#REF!/D1579," ")</f>
        <v> </v>
      </c>
    </row>
    <row r="1580" ht="12.75">
      <c r="I1580" s="8" t="str">
        <f>IF(D1580&gt;0,#REF!/D1580," ")</f>
        <v> </v>
      </c>
    </row>
    <row r="1581" ht="12.75">
      <c r="I1581" s="8" t="str">
        <f>IF(D1581&gt;0,#REF!/D1581," ")</f>
        <v> </v>
      </c>
    </row>
    <row r="1582" ht="12.75">
      <c r="I1582" s="8" t="str">
        <f>IF(D1582&gt;0,#REF!/D1582," ")</f>
        <v> </v>
      </c>
    </row>
    <row r="1583" ht="12.75">
      <c r="I1583" s="8" t="str">
        <f>IF(D1583&gt;0,#REF!/D1583," ")</f>
        <v> </v>
      </c>
    </row>
    <row r="1584" ht="12.75">
      <c r="I1584" s="8" t="str">
        <f>IF(D1584&gt;0,#REF!/D1584," ")</f>
        <v> </v>
      </c>
    </row>
    <row r="1585" ht="12.75">
      <c r="I1585" s="8" t="str">
        <f>IF(D1585&gt;0,#REF!/D1585," ")</f>
        <v> </v>
      </c>
    </row>
    <row r="1586" ht="12.75">
      <c r="I1586" s="8" t="str">
        <f>IF(D1586&gt;0,#REF!/D1586," ")</f>
        <v> </v>
      </c>
    </row>
    <row r="1587" ht="12.75">
      <c r="I1587" s="8" t="str">
        <f>IF(D1587&gt;0,#REF!/D1587," ")</f>
        <v> </v>
      </c>
    </row>
    <row r="1588" ht="12.75">
      <c r="I1588" s="8" t="str">
        <f>IF(D1588&gt;0,#REF!/D1588," ")</f>
        <v> </v>
      </c>
    </row>
    <row r="1589" ht="12.75">
      <c r="I1589" s="8" t="str">
        <f>IF(D1589&gt;0,#REF!/D1589," ")</f>
        <v> </v>
      </c>
    </row>
    <row r="1590" ht="12.75">
      <c r="I1590" s="8" t="str">
        <f>IF(D1590&gt;0,#REF!/D1590," ")</f>
        <v> </v>
      </c>
    </row>
    <row r="1591" ht="12.75">
      <c r="I1591" s="8" t="str">
        <f>IF(D1591&gt;0,#REF!/D1591," ")</f>
        <v> </v>
      </c>
    </row>
    <row r="1592" ht="12.75">
      <c r="I1592" s="8" t="str">
        <f>IF(D1592&gt;0,#REF!/D1592," ")</f>
        <v> </v>
      </c>
    </row>
    <row r="1593" ht="12.75">
      <c r="I1593" s="8" t="str">
        <f>IF(D1593&gt;0,#REF!/D1593," ")</f>
        <v> </v>
      </c>
    </row>
    <row r="1594" ht="12.75">
      <c r="I1594" s="8" t="str">
        <f>IF(D1594&gt;0,#REF!/D1594," ")</f>
        <v> </v>
      </c>
    </row>
    <row r="1595" ht="12.75">
      <c r="I1595" s="8" t="str">
        <f>IF(D1595&gt;0,#REF!/D1595," ")</f>
        <v> </v>
      </c>
    </row>
    <row r="1596" ht="12.75">
      <c r="I1596" s="8" t="str">
        <f>IF(D1596&gt;0,#REF!/D1596," ")</f>
        <v> </v>
      </c>
    </row>
    <row r="1597" ht="12.75">
      <c r="I1597" s="8" t="str">
        <f>IF(D1597&gt;0,#REF!/D1597," ")</f>
        <v> </v>
      </c>
    </row>
    <row r="1598" ht="12.75">
      <c r="I1598" s="8" t="str">
        <f>IF(D1598&gt;0,#REF!/D1598," ")</f>
        <v> </v>
      </c>
    </row>
    <row r="1599" ht="12.75">
      <c r="I1599" s="8" t="str">
        <f>IF(D1599&gt;0,#REF!/D1599," ")</f>
        <v> </v>
      </c>
    </row>
    <row r="1600" ht="12.75">
      <c r="I1600" s="8" t="str">
        <f>IF(D1600&gt;0,#REF!/D1600," ")</f>
        <v> </v>
      </c>
    </row>
    <row r="1601" ht="12.75">
      <c r="I1601" s="8" t="str">
        <f>IF(D1601&gt;0,#REF!/D1601," ")</f>
        <v> </v>
      </c>
    </row>
    <row r="1602" ht="12.75">
      <c r="I1602" s="8" t="str">
        <f>IF(D1602&gt;0,#REF!/D1602," ")</f>
        <v> </v>
      </c>
    </row>
    <row r="1603" ht="12.75">
      <c r="I1603" s="8" t="str">
        <f>IF(D1603&gt;0,#REF!/D1603," ")</f>
        <v> </v>
      </c>
    </row>
    <row r="1604" ht="12.75">
      <c r="I1604" s="8" t="str">
        <f>IF(D1604&gt;0,#REF!/D1604," ")</f>
        <v> </v>
      </c>
    </row>
    <row r="1605" ht="12.75">
      <c r="I1605" s="8" t="str">
        <f>IF(D1605&gt;0,#REF!/D1605," ")</f>
        <v> </v>
      </c>
    </row>
    <row r="1606" ht="12.75">
      <c r="I1606" s="8" t="str">
        <f>IF(D1606&gt;0,#REF!/D1606," ")</f>
        <v> </v>
      </c>
    </row>
    <row r="1607" ht="12.75">
      <c r="I1607" s="8" t="str">
        <f>IF(D1607&gt;0,#REF!/D1607," ")</f>
        <v> </v>
      </c>
    </row>
    <row r="1608" ht="12.75">
      <c r="I1608" s="8" t="str">
        <f>IF(D1608&gt;0,#REF!/D1608," ")</f>
        <v> </v>
      </c>
    </row>
    <row r="1609" ht="12.75">
      <c r="I1609" s="8" t="str">
        <f>IF(D1609&gt;0,#REF!/D1609," ")</f>
        <v> </v>
      </c>
    </row>
    <row r="1610" ht="12.75">
      <c r="I1610" s="8" t="str">
        <f>IF(D1610&gt;0,#REF!/D1610," ")</f>
        <v> </v>
      </c>
    </row>
    <row r="1611" ht="12.75">
      <c r="I1611" s="8" t="str">
        <f>IF(D1611&gt;0,#REF!/D1611," ")</f>
        <v> </v>
      </c>
    </row>
    <row r="1612" ht="12.75">
      <c r="I1612" s="8" t="str">
        <f>IF(D1612&gt;0,#REF!/D1612," ")</f>
        <v> </v>
      </c>
    </row>
    <row r="1613" ht="12.75">
      <c r="I1613" s="8" t="str">
        <f>IF(D1613&gt;0,#REF!/D1613," ")</f>
        <v> </v>
      </c>
    </row>
    <row r="1614" ht="12.75">
      <c r="I1614" s="8" t="str">
        <f>IF(D1614&gt;0,#REF!/D1614," ")</f>
        <v> </v>
      </c>
    </row>
    <row r="1615" ht="12.75">
      <c r="I1615" s="8" t="str">
        <f>IF(D1615&gt;0,#REF!/D1615," ")</f>
        <v> </v>
      </c>
    </row>
    <row r="1616" ht="12.75">
      <c r="I1616" s="8" t="str">
        <f>IF(D1616&gt;0,#REF!/D1616," ")</f>
        <v> </v>
      </c>
    </row>
    <row r="1617" ht="12.75">
      <c r="I1617" s="8" t="str">
        <f>IF(D1617&gt;0,#REF!/D1617," ")</f>
        <v> </v>
      </c>
    </row>
    <row r="1618" ht="12.75">
      <c r="I1618" s="8" t="str">
        <f>IF(D1618&gt;0,#REF!/D1618," ")</f>
        <v> </v>
      </c>
    </row>
    <row r="1619" ht="12.75">
      <c r="I1619" s="8" t="str">
        <f>IF(D1619&gt;0,#REF!/D1619," ")</f>
        <v> </v>
      </c>
    </row>
    <row r="1620" ht="12.75">
      <c r="I1620" s="8" t="str">
        <f>IF(D1620&gt;0,#REF!/D1620," ")</f>
        <v> </v>
      </c>
    </row>
    <row r="1621" ht="12.75">
      <c r="I1621" s="8" t="str">
        <f>IF(D1621&gt;0,#REF!/D1621," ")</f>
        <v> </v>
      </c>
    </row>
    <row r="1622" ht="12.75">
      <c r="I1622" s="8" t="str">
        <f>IF(D1622&gt;0,#REF!/D1622," ")</f>
        <v> </v>
      </c>
    </row>
    <row r="1623" ht="12.75">
      <c r="I1623" s="8" t="str">
        <f>IF(D1623&gt;0,#REF!/D1623," ")</f>
        <v> </v>
      </c>
    </row>
    <row r="1624" ht="12.75">
      <c r="I1624" s="8" t="str">
        <f>IF(D1624&gt;0,#REF!/D1624," ")</f>
        <v> </v>
      </c>
    </row>
    <row r="1625" ht="12.75">
      <c r="I1625" s="8" t="str">
        <f>IF(D1625&gt;0,#REF!/D1625," ")</f>
        <v> </v>
      </c>
    </row>
    <row r="1626" ht="12.75">
      <c r="I1626" s="8" t="str">
        <f>IF(D1626&gt;0,#REF!/D1626," ")</f>
        <v> </v>
      </c>
    </row>
    <row r="1627" ht="12.75">
      <c r="I1627" s="8" t="str">
        <f>IF(D1627&gt;0,#REF!/D1627," ")</f>
        <v> </v>
      </c>
    </row>
    <row r="1628" ht="12.75">
      <c r="I1628" s="8" t="str">
        <f>IF(D1628&gt;0,#REF!/D1628," ")</f>
        <v> </v>
      </c>
    </row>
    <row r="1629" ht="12.75">
      <c r="I1629" s="8" t="str">
        <f>IF(D1629&gt;0,#REF!/D1629," ")</f>
        <v> </v>
      </c>
    </row>
    <row r="1630" ht="12.75">
      <c r="I1630" s="8" t="str">
        <f>IF(D1630&gt;0,#REF!/D1630," ")</f>
        <v> </v>
      </c>
    </row>
    <row r="1631" ht="12.75">
      <c r="I1631" s="8" t="str">
        <f>IF(D1631&gt;0,#REF!/D1631," ")</f>
        <v> </v>
      </c>
    </row>
    <row r="1632" ht="12.75">
      <c r="I1632" s="8" t="str">
        <f>IF(D1632&gt;0,#REF!/D1632," ")</f>
        <v> </v>
      </c>
    </row>
    <row r="1633" ht="12.75">
      <c r="I1633" s="8" t="str">
        <f>IF(D1633&gt;0,#REF!/D1633," ")</f>
        <v> </v>
      </c>
    </row>
    <row r="1634" ht="12.75">
      <c r="I1634" s="8" t="str">
        <f>IF(D1634&gt;0,#REF!/D1634," ")</f>
        <v> </v>
      </c>
    </row>
    <row r="1635" ht="12.75">
      <c r="I1635" s="8" t="str">
        <f>IF(D1635&gt;0,#REF!/D1635," ")</f>
        <v> </v>
      </c>
    </row>
    <row r="1636" ht="12.75">
      <c r="I1636" s="8" t="str">
        <f>IF(D1636&gt;0,#REF!/D1636," ")</f>
        <v> </v>
      </c>
    </row>
    <row r="1637" ht="12.75">
      <c r="I1637" s="8" t="str">
        <f>IF(D1637&gt;0,#REF!/D1637," ")</f>
        <v> </v>
      </c>
    </row>
    <row r="1638" ht="12.75">
      <c r="I1638" s="8" t="str">
        <f>IF(D1638&gt;0,#REF!/D1638," ")</f>
        <v> </v>
      </c>
    </row>
    <row r="1639" ht="12.75">
      <c r="I1639" s="8" t="str">
        <f>IF(D1639&gt;0,#REF!/D1639," ")</f>
        <v> </v>
      </c>
    </row>
    <row r="1640" ht="12.75">
      <c r="I1640" s="8" t="str">
        <f>IF(D1640&gt;0,#REF!/D1640," ")</f>
        <v> </v>
      </c>
    </row>
    <row r="1641" ht="12.75">
      <c r="I1641" s="8" t="str">
        <f>IF(D1641&gt;0,#REF!/D1641," ")</f>
        <v> </v>
      </c>
    </row>
    <row r="1642" ht="12.75">
      <c r="I1642" s="8" t="str">
        <f>IF(D1642&gt;0,#REF!/D1642," ")</f>
        <v> </v>
      </c>
    </row>
    <row r="1643" ht="12.75">
      <c r="I1643" s="8" t="str">
        <f>IF(D1643&gt;0,#REF!/D1643," ")</f>
        <v> </v>
      </c>
    </row>
    <row r="1644" ht="12.75">
      <c r="I1644" s="8" t="str">
        <f>IF(D1644&gt;0,#REF!/D1644," ")</f>
        <v> </v>
      </c>
    </row>
    <row r="1645" ht="12.75">
      <c r="I1645" s="8" t="str">
        <f>IF(D1645&gt;0,#REF!/D1645," ")</f>
        <v> </v>
      </c>
    </row>
    <row r="1646" ht="12.75">
      <c r="I1646" s="8" t="str">
        <f>IF(D1646&gt;0,#REF!/D1646," ")</f>
        <v> </v>
      </c>
    </row>
    <row r="1647" ht="12.75">
      <c r="I1647" s="8" t="str">
        <f>IF(D1647&gt;0,#REF!/D1647," ")</f>
        <v> </v>
      </c>
    </row>
    <row r="1648" ht="12.75">
      <c r="I1648" s="8" t="str">
        <f>IF(D1648&gt;0,#REF!/D1648," ")</f>
        <v> </v>
      </c>
    </row>
    <row r="1649" ht="12.75">
      <c r="I1649" s="8" t="str">
        <f>IF(D1649&gt;0,#REF!/D1649," ")</f>
        <v> </v>
      </c>
    </row>
    <row r="1650" ht="12.75">
      <c r="I1650" s="8" t="str">
        <f>IF(D1650&gt;0,#REF!/D1650," ")</f>
        <v> </v>
      </c>
    </row>
    <row r="1651" ht="12.75">
      <c r="I1651" s="8" t="str">
        <f>IF(D1651&gt;0,#REF!/D1651," ")</f>
        <v> </v>
      </c>
    </row>
    <row r="1652" ht="12.75">
      <c r="I1652" s="8" t="str">
        <f>IF(D1652&gt;0,#REF!/D1652," ")</f>
        <v> </v>
      </c>
    </row>
    <row r="1653" ht="12.75">
      <c r="I1653" s="8" t="str">
        <f>IF(D1653&gt;0,#REF!/D1653," ")</f>
        <v> </v>
      </c>
    </row>
    <row r="1654" ht="12.75">
      <c r="I1654" s="8" t="str">
        <f>IF(D1654&gt;0,#REF!/D1654," ")</f>
        <v> </v>
      </c>
    </row>
    <row r="1655" ht="12.75">
      <c r="I1655" s="8" t="str">
        <f>IF(D1655&gt;0,#REF!/D1655," ")</f>
        <v> </v>
      </c>
    </row>
    <row r="1656" ht="12.75">
      <c r="I1656" s="8" t="str">
        <f>IF(D1656&gt;0,#REF!/D1656," ")</f>
        <v> </v>
      </c>
    </row>
    <row r="1657" ht="12.75">
      <c r="I1657" s="8" t="str">
        <f>IF(D1657&gt;0,#REF!/D1657," ")</f>
        <v> </v>
      </c>
    </row>
    <row r="1658" ht="12.75">
      <c r="I1658" s="8" t="str">
        <f>IF(D1658&gt;0,#REF!/D1658," ")</f>
        <v> </v>
      </c>
    </row>
    <row r="1659" ht="12.75">
      <c r="I1659" s="8" t="str">
        <f>IF(D1659&gt;0,#REF!/D1659," ")</f>
        <v> </v>
      </c>
    </row>
    <row r="1660" ht="12.75">
      <c r="I1660" s="8" t="str">
        <f>IF(D1660&gt;0,#REF!/D1660," ")</f>
        <v> </v>
      </c>
    </row>
    <row r="1661" ht="12.75">
      <c r="I1661" s="8" t="str">
        <f>IF(D1661&gt;0,#REF!/D1661," ")</f>
        <v> </v>
      </c>
    </row>
    <row r="1662" ht="12.75">
      <c r="I1662" s="8" t="str">
        <f>IF(D1662&gt;0,#REF!/D1662," ")</f>
        <v> </v>
      </c>
    </row>
    <row r="1663" ht="12.75">
      <c r="I1663" s="8" t="str">
        <f>IF(D1663&gt;0,#REF!/D1663," ")</f>
        <v> </v>
      </c>
    </row>
    <row r="1664" ht="12.75">
      <c r="I1664" s="8" t="str">
        <f>IF(D1664&gt;0,#REF!/D1664," ")</f>
        <v> </v>
      </c>
    </row>
    <row r="1665" ht="12.75">
      <c r="I1665" s="8" t="str">
        <f>IF(D1665&gt;0,#REF!/D1665," ")</f>
        <v> </v>
      </c>
    </row>
    <row r="1666" ht="12.75">
      <c r="I1666" s="8" t="str">
        <f>IF(D1666&gt;0,#REF!/D1666," ")</f>
        <v> </v>
      </c>
    </row>
    <row r="1667" ht="12.75">
      <c r="I1667" s="8" t="str">
        <f>IF(D1667&gt;0,#REF!/D1667," ")</f>
        <v> </v>
      </c>
    </row>
    <row r="1668" ht="12.75">
      <c r="I1668" s="8" t="str">
        <f>IF(D1668&gt;0,#REF!/D1668," ")</f>
        <v> </v>
      </c>
    </row>
    <row r="1669" ht="12.75">
      <c r="I1669" s="8" t="str">
        <f>IF(D1669&gt;0,#REF!/D1669," ")</f>
        <v> </v>
      </c>
    </row>
    <row r="1670" ht="12.75">
      <c r="I1670" s="8" t="str">
        <f>IF(D1670&gt;0,#REF!/D1670," ")</f>
        <v> </v>
      </c>
    </row>
    <row r="1671" ht="12.75">
      <c r="I1671" s="8" t="str">
        <f>IF(D1671&gt;0,#REF!/D1671," ")</f>
        <v> </v>
      </c>
    </row>
    <row r="1672" ht="12.75">
      <c r="I1672" s="8" t="str">
        <f>IF(D1672&gt;0,#REF!/D1672," ")</f>
        <v> </v>
      </c>
    </row>
    <row r="1673" ht="12.75">
      <c r="I1673" s="8" t="str">
        <f>IF(D1673&gt;0,#REF!/D1673," ")</f>
        <v> </v>
      </c>
    </row>
    <row r="1674" ht="12.75">
      <c r="I1674" s="8" t="str">
        <f>IF(D1674&gt;0,#REF!/D1674," ")</f>
        <v> </v>
      </c>
    </row>
    <row r="1675" ht="12.75">
      <c r="I1675" s="8" t="str">
        <f>IF(D1675&gt;0,#REF!/D1675," ")</f>
        <v> </v>
      </c>
    </row>
    <row r="1676" ht="12.75">
      <c r="I1676" s="8" t="str">
        <f>IF(D1676&gt;0,#REF!/D1676," ")</f>
        <v> </v>
      </c>
    </row>
    <row r="1677" ht="12.75">
      <c r="I1677" s="8" t="str">
        <f>IF(D1677&gt;0,#REF!/D1677," ")</f>
        <v> </v>
      </c>
    </row>
    <row r="1678" ht="12.75">
      <c r="I1678" s="8" t="str">
        <f>IF(D1678&gt;0,#REF!/D1678," ")</f>
        <v> </v>
      </c>
    </row>
    <row r="1679" ht="12.75">
      <c r="I1679" s="8" t="str">
        <f>IF(D1679&gt;0,#REF!/D1679," ")</f>
        <v> </v>
      </c>
    </row>
    <row r="1680" ht="12.75">
      <c r="I1680" s="8" t="str">
        <f>IF(D1680&gt;0,#REF!/D1680," ")</f>
        <v> </v>
      </c>
    </row>
    <row r="1681" ht="12.75">
      <c r="I1681" s="8" t="str">
        <f>IF(D1681&gt;0,#REF!/D1681," ")</f>
        <v> </v>
      </c>
    </row>
    <row r="1682" ht="12.75">
      <c r="I1682" s="8" t="str">
        <f>IF(D1682&gt;0,#REF!/D1682," ")</f>
        <v> </v>
      </c>
    </row>
    <row r="1683" ht="12.75">
      <c r="I1683" s="8" t="str">
        <f>IF(D1683&gt;0,#REF!/D1683," ")</f>
        <v> </v>
      </c>
    </row>
    <row r="1684" ht="12.75">
      <c r="I1684" s="8" t="str">
        <f>IF(D1684&gt;0,#REF!/D1684," ")</f>
        <v> </v>
      </c>
    </row>
    <row r="1685" ht="12.75">
      <c r="I1685" s="8" t="str">
        <f>IF(D1685&gt;0,#REF!/D1685," ")</f>
        <v> </v>
      </c>
    </row>
    <row r="1686" ht="12.75">
      <c r="I1686" s="8" t="str">
        <f>IF(D1686&gt;0,#REF!/D1686," ")</f>
        <v> </v>
      </c>
    </row>
    <row r="1687" ht="12.75">
      <c r="I1687" s="8" t="str">
        <f>IF(D1687&gt;0,#REF!/D1687," ")</f>
        <v> </v>
      </c>
    </row>
    <row r="1688" ht="12.75">
      <c r="I1688" s="8" t="str">
        <f>IF(D1688&gt;0,#REF!/D1688," ")</f>
        <v> </v>
      </c>
    </row>
    <row r="1689" ht="12.75">
      <c r="I1689" s="8" t="str">
        <f>IF(D1689&gt;0,#REF!/D1689," ")</f>
        <v> </v>
      </c>
    </row>
    <row r="1690" ht="12.75">
      <c r="I1690" s="8" t="str">
        <f>IF(D1690&gt;0,#REF!/D1690," ")</f>
        <v> </v>
      </c>
    </row>
    <row r="1691" ht="12.75">
      <c r="I1691" s="8" t="str">
        <f>IF(D1691&gt;0,#REF!/D1691," ")</f>
        <v> </v>
      </c>
    </row>
    <row r="1692" ht="12.75">
      <c r="I1692" s="8" t="str">
        <f>IF(D1692&gt;0,#REF!/D1692," ")</f>
        <v> </v>
      </c>
    </row>
    <row r="1693" ht="12.75">
      <c r="I1693" s="8" t="str">
        <f>IF(D1693&gt;0,#REF!/D1693," ")</f>
        <v> </v>
      </c>
    </row>
    <row r="1694" ht="12.75">
      <c r="I1694" s="8" t="str">
        <f>IF(D1694&gt;0,#REF!/D1694," ")</f>
        <v> </v>
      </c>
    </row>
    <row r="1695" ht="12.75">
      <c r="I1695" s="8" t="str">
        <f>IF(D1695&gt;0,#REF!/D1695," ")</f>
        <v> </v>
      </c>
    </row>
    <row r="1696" ht="12.75">
      <c r="I1696" s="8" t="str">
        <f>IF(D1696&gt;0,#REF!/D1696," ")</f>
        <v> </v>
      </c>
    </row>
    <row r="1697" ht="12.75">
      <c r="I1697" s="8" t="str">
        <f>IF(D1697&gt;0,#REF!/D1697," ")</f>
        <v> </v>
      </c>
    </row>
    <row r="1698" ht="12.75">
      <c r="I1698" s="8" t="str">
        <f>IF(D1698&gt;0,#REF!/D1698," ")</f>
        <v> </v>
      </c>
    </row>
    <row r="1699" ht="12.75">
      <c r="I1699" s="8" t="str">
        <f>IF(D1699&gt;0,#REF!/D1699," ")</f>
        <v> </v>
      </c>
    </row>
    <row r="1700" ht="12.75">
      <c r="I1700" s="8" t="str">
        <f>IF(D1700&gt;0,#REF!/D1700," ")</f>
        <v> </v>
      </c>
    </row>
    <row r="1701" ht="12.75">
      <c r="I1701" s="8" t="str">
        <f>IF(D1701&gt;0,#REF!/D1701," ")</f>
        <v> </v>
      </c>
    </row>
    <row r="1702" ht="12.75">
      <c r="I1702" s="8" t="str">
        <f>IF(D1702&gt;0,#REF!/D1702," ")</f>
        <v> </v>
      </c>
    </row>
    <row r="1703" ht="12.75">
      <c r="I1703" s="8" t="str">
        <f>IF(D1703&gt;0,#REF!/D1703," ")</f>
        <v> </v>
      </c>
    </row>
    <row r="1704" ht="12.75">
      <c r="I1704" s="8" t="str">
        <f>IF(D1704&gt;0,#REF!/D1704," ")</f>
        <v> </v>
      </c>
    </row>
    <row r="1705" ht="12.75">
      <c r="I1705" s="8" t="str">
        <f>IF(D1705&gt;0,#REF!/D1705," ")</f>
        <v> </v>
      </c>
    </row>
    <row r="1706" ht="12.75">
      <c r="I1706" s="8" t="str">
        <f>IF(D1706&gt;0,#REF!/D1706," ")</f>
        <v> </v>
      </c>
    </row>
    <row r="1707" ht="12.75">
      <c r="I1707" s="8" t="str">
        <f>IF(D1707&gt;0,#REF!/D1707," ")</f>
        <v> </v>
      </c>
    </row>
    <row r="1708" ht="12.75">
      <c r="I1708" s="8" t="str">
        <f>IF(D1708&gt;0,#REF!/D1708," ")</f>
        <v> </v>
      </c>
    </row>
    <row r="1709" ht="12.75">
      <c r="I1709" s="8" t="str">
        <f>IF(D1709&gt;0,#REF!/D1709," ")</f>
        <v> </v>
      </c>
    </row>
    <row r="1710" ht="12.75">
      <c r="I1710" s="8" t="str">
        <f>IF(D1710&gt;0,#REF!/D1710," ")</f>
        <v> </v>
      </c>
    </row>
    <row r="1711" ht="12.75">
      <c r="I1711" s="8" t="str">
        <f>IF(D1711&gt;0,#REF!/D1711," ")</f>
        <v> </v>
      </c>
    </row>
    <row r="1712" ht="12.75">
      <c r="I1712" s="8" t="str">
        <f>IF(D1712&gt;0,#REF!/D1712," ")</f>
        <v> </v>
      </c>
    </row>
    <row r="1713" ht="12.75">
      <c r="I1713" s="8" t="str">
        <f>IF(D1713&gt;0,#REF!/D1713," ")</f>
        <v> </v>
      </c>
    </row>
    <row r="1714" ht="12.75">
      <c r="I1714" s="8" t="str">
        <f>IF(D1714&gt;0,#REF!/D1714," ")</f>
        <v> </v>
      </c>
    </row>
    <row r="1715" ht="12.75">
      <c r="I1715" s="8" t="str">
        <f>IF(D1715&gt;0,#REF!/D1715," ")</f>
        <v> </v>
      </c>
    </row>
    <row r="1716" ht="12.75">
      <c r="I1716" s="8" t="str">
        <f>IF(D1716&gt;0,#REF!/D1716," ")</f>
        <v> </v>
      </c>
    </row>
    <row r="1717" ht="12.75">
      <c r="I1717" s="8" t="str">
        <f>IF(D1717&gt;0,#REF!/D1717," ")</f>
        <v> </v>
      </c>
    </row>
    <row r="1718" ht="12.75">
      <c r="I1718" s="8" t="str">
        <f>IF(D1718&gt;0,#REF!/D1718," ")</f>
        <v> </v>
      </c>
    </row>
    <row r="1719" ht="12.75">
      <c r="I1719" s="8" t="str">
        <f>IF(D1719&gt;0,#REF!/D1719," ")</f>
        <v> </v>
      </c>
    </row>
    <row r="1720" ht="12.75">
      <c r="I1720" s="8" t="str">
        <f>IF(D1720&gt;0,#REF!/D1720," ")</f>
        <v> </v>
      </c>
    </row>
    <row r="1721" ht="12.75">
      <c r="I1721" s="8" t="str">
        <f>IF(D1721&gt;0,#REF!/D1721," ")</f>
        <v> </v>
      </c>
    </row>
    <row r="1722" ht="12.75">
      <c r="I1722" s="8" t="str">
        <f>IF(D1722&gt;0,#REF!/D1722," ")</f>
        <v> </v>
      </c>
    </row>
    <row r="1723" ht="12.75">
      <c r="I1723" s="8" t="str">
        <f>IF(D1723&gt;0,#REF!/D1723," ")</f>
        <v> </v>
      </c>
    </row>
    <row r="1724" ht="12.75">
      <c r="I1724" s="8" t="str">
        <f>IF(D1724&gt;0,#REF!/D1724," ")</f>
        <v> </v>
      </c>
    </row>
    <row r="1725" ht="12.75">
      <c r="I1725" s="8" t="str">
        <f>IF(D1725&gt;0,#REF!/D1725," ")</f>
        <v> </v>
      </c>
    </row>
    <row r="1726" ht="12.75">
      <c r="I1726" s="8" t="str">
        <f>IF(D1726&gt;0,#REF!/D1726," ")</f>
        <v> </v>
      </c>
    </row>
    <row r="1727" ht="12.75">
      <c r="I1727" s="8" t="str">
        <f>IF(D1727&gt;0,#REF!/D1727," ")</f>
        <v> </v>
      </c>
    </row>
    <row r="1728" ht="12.75">
      <c r="I1728" s="8" t="str">
        <f>IF(D1728&gt;0,#REF!/D1728," ")</f>
        <v> </v>
      </c>
    </row>
    <row r="1729" ht="12.75">
      <c r="I1729" s="8" t="str">
        <f>IF(D1729&gt;0,#REF!/D1729," ")</f>
        <v> </v>
      </c>
    </row>
    <row r="1730" ht="12.75">
      <c r="I1730" s="8" t="str">
        <f>IF(D1730&gt;0,#REF!/D1730," ")</f>
        <v> </v>
      </c>
    </row>
    <row r="1731" ht="12.75">
      <c r="I1731" s="8" t="str">
        <f>IF(D1731&gt;0,#REF!/D1731," ")</f>
        <v> </v>
      </c>
    </row>
    <row r="1732" ht="12.75">
      <c r="I1732" s="8" t="str">
        <f>IF(D1732&gt;0,#REF!/D1732," ")</f>
        <v> </v>
      </c>
    </row>
    <row r="1733" ht="12.75">
      <c r="I1733" s="8" t="str">
        <f>IF(D1733&gt;0,#REF!/D1733," ")</f>
        <v> </v>
      </c>
    </row>
    <row r="1734" ht="12.75">
      <c r="I1734" s="8" t="str">
        <f>IF(D1734&gt;0,#REF!/D1734," ")</f>
        <v> </v>
      </c>
    </row>
    <row r="1735" ht="12.75">
      <c r="I1735" s="8" t="str">
        <f>IF(D1735&gt;0,#REF!/D1735," ")</f>
        <v> </v>
      </c>
    </row>
    <row r="1736" ht="12.75">
      <c r="I1736" s="8" t="str">
        <f>IF(D1736&gt;0,#REF!/D1736," ")</f>
        <v> </v>
      </c>
    </row>
    <row r="1737" ht="12.75">
      <c r="I1737" s="8" t="str">
        <f>IF(D1737&gt;0,#REF!/D1737," ")</f>
        <v> </v>
      </c>
    </row>
    <row r="1738" ht="12.75">
      <c r="I1738" s="8" t="str">
        <f>IF(D1738&gt;0,#REF!/D1738," ")</f>
        <v> </v>
      </c>
    </row>
    <row r="1739" ht="12.75">
      <c r="I1739" s="8" t="str">
        <f>IF(D1739&gt;0,#REF!/D1739," ")</f>
        <v> </v>
      </c>
    </row>
    <row r="1740" ht="12.75">
      <c r="I1740" s="8" t="str">
        <f>IF(D1740&gt;0,#REF!/D1740," ")</f>
        <v> </v>
      </c>
    </row>
    <row r="1741" ht="12.75">
      <c r="I1741" s="8" t="str">
        <f>IF(D1741&gt;0,#REF!/D1741," ")</f>
        <v> </v>
      </c>
    </row>
    <row r="1742" ht="12.75">
      <c r="I1742" s="8" t="str">
        <f>IF(D1742&gt;0,#REF!/D1742," ")</f>
        <v> </v>
      </c>
    </row>
    <row r="1743" ht="12.75">
      <c r="I1743" s="8" t="str">
        <f>IF(D1743&gt;0,#REF!/D1743," ")</f>
        <v> </v>
      </c>
    </row>
    <row r="1744" ht="12.75">
      <c r="I1744" s="8" t="str">
        <f>IF(D1744&gt;0,#REF!/D1744," ")</f>
        <v> </v>
      </c>
    </row>
    <row r="1745" ht="12.75">
      <c r="I1745" s="8" t="str">
        <f>IF(D1745&gt;0,#REF!/D1745," ")</f>
        <v> </v>
      </c>
    </row>
    <row r="1746" ht="12">
      <c r="I1746" s="6"/>
    </row>
  </sheetData>
  <sheetProtection/>
  <mergeCells count="1">
    <mergeCell ref="A2:I2"/>
  </mergeCells>
  <printOptions horizontalCentered="1"/>
  <pageMargins left="0.078740157480315" right="0.31496062992126" top="0.433070866141732" bottom="0.393700787401575" header="0.511811023622047" footer="0.433070866141732"/>
  <pageSetup firstPageNumber="1" useFirstPageNumber="1" fitToHeight="16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Normal="75" zoomScaleSheetLayoutView="100" zoomScalePageLayoutView="0" workbookViewId="0" topLeftCell="B1">
      <selection activeCell="E11" sqref="E11"/>
    </sheetView>
  </sheetViews>
  <sheetFormatPr defaultColWidth="9.00390625" defaultRowHeight="11.25"/>
  <cols>
    <col min="1" max="1" width="4.25390625" style="4" customWidth="1"/>
    <col min="2" max="2" width="40.625" style="4" customWidth="1"/>
    <col min="3" max="3" width="20.625" style="58" customWidth="1"/>
    <col min="4" max="5" width="20.625" style="43" customWidth="1"/>
    <col min="6" max="7" width="20.625" style="528" customWidth="1"/>
    <col min="8" max="8" width="20.625" style="58" hidden="1" customWidth="1"/>
    <col min="9" max="9" width="25.625" style="4" customWidth="1"/>
    <col min="10" max="16384" width="9.00390625" style="4" customWidth="1"/>
  </cols>
  <sheetData>
    <row r="1" s="682" customFormat="1" ht="29.25" customHeight="1">
      <c r="A1" s="682" t="s">
        <v>235</v>
      </c>
    </row>
    <row r="2" spans="1:9" s="74" customFormat="1" ht="49.5" customHeight="1">
      <c r="A2" s="109"/>
      <c r="B2" s="105" t="s">
        <v>1120</v>
      </c>
      <c r="C2" s="110" t="s">
        <v>287</v>
      </c>
      <c r="D2" s="64" t="s">
        <v>1278</v>
      </c>
      <c r="E2" s="526" t="s">
        <v>352</v>
      </c>
      <c r="F2" s="526" t="s">
        <v>857</v>
      </c>
      <c r="G2" s="526" t="s">
        <v>860</v>
      </c>
      <c r="H2" s="64"/>
      <c r="I2" s="78"/>
    </row>
    <row r="3" spans="1:9" s="113" customFormat="1" ht="30" customHeight="1">
      <c r="A3" s="111">
        <v>1</v>
      </c>
      <c r="B3" s="105">
        <v>2</v>
      </c>
      <c r="C3" s="106">
        <v>3</v>
      </c>
      <c r="D3" s="64">
        <v>4</v>
      </c>
      <c r="E3" s="64">
        <v>5</v>
      </c>
      <c r="F3" s="529">
        <v>6</v>
      </c>
      <c r="G3" s="529">
        <v>7</v>
      </c>
      <c r="H3" s="64"/>
      <c r="I3" s="112"/>
    </row>
    <row r="4" spans="1:9" s="74" customFormat="1" ht="30" customHeight="1">
      <c r="A4" s="107"/>
      <c r="B4" s="98" t="s">
        <v>1106</v>
      </c>
      <c r="C4" s="487">
        <f>'Орг- Ск и КН'!D5</f>
        <v>318999</v>
      </c>
      <c r="D4" s="487">
        <f>'Орг- Ск и КН'!E5</f>
        <v>144785.14</v>
      </c>
      <c r="E4" s="487">
        <f>'Орг- Ск и КН'!F5</f>
        <v>347504</v>
      </c>
      <c r="F4" s="390">
        <f>E4-C4</f>
        <v>28505</v>
      </c>
      <c r="G4" s="677">
        <f>E4/C4</f>
        <v>1.0893576468891752</v>
      </c>
      <c r="H4" s="114"/>
      <c r="I4" s="78"/>
    </row>
    <row r="5" spans="1:9" s="74" customFormat="1" ht="30" customHeight="1">
      <c r="A5" s="107"/>
      <c r="B5" s="98" t="s">
        <v>492</v>
      </c>
      <c r="C5" s="487">
        <f>'Орг- Ск и КН'!D62</f>
        <v>101500</v>
      </c>
      <c r="D5" s="487">
        <f>'Орг- Ск и КН'!E62</f>
        <v>66469.52</v>
      </c>
      <c r="E5" s="487">
        <f>'Орг- Ск и КН'!F62</f>
        <v>101500</v>
      </c>
      <c r="F5" s="390">
        <f aca="true" t="shared" si="0" ref="F5:F11">E5-C5</f>
        <v>0</v>
      </c>
      <c r="G5" s="677">
        <f aca="true" t="shared" si="1" ref="G5:G11">E5/C5</f>
        <v>1</v>
      </c>
      <c r="H5" s="114"/>
      <c r="I5" s="78"/>
    </row>
    <row r="6" spans="1:9" s="74" customFormat="1" ht="30" customHeight="1">
      <c r="A6" s="107"/>
      <c r="B6" s="98" t="s">
        <v>1115</v>
      </c>
      <c r="C6" s="487">
        <f>'Орг- Ск и КН'!D102</f>
        <v>3370</v>
      </c>
      <c r="D6" s="487">
        <f>'Орг- Ск и КН'!E102</f>
        <v>277.6</v>
      </c>
      <c r="E6" s="487">
        <f>'Орг- Ск и КН'!F102</f>
        <v>2330</v>
      </c>
      <c r="F6" s="390">
        <f t="shared" si="0"/>
        <v>-1040</v>
      </c>
      <c r="G6" s="677">
        <f t="shared" si="1"/>
        <v>0.6913946587537092</v>
      </c>
      <c r="H6" s="114"/>
      <c r="I6" s="78"/>
    </row>
    <row r="7" spans="1:9" s="74" customFormat="1" ht="30" customHeight="1">
      <c r="A7" s="107"/>
      <c r="B7" s="98" t="s">
        <v>1104</v>
      </c>
      <c r="C7" s="487">
        <f>'Орг- Ск и КН'!D144</f>
        <v>0</v>
      </c>
      <c r="D7" s="487">
        <f>'Орг- Ск и КН'!E144</f>
        <v>0</v>
      </c>
      <c r="E7" s="487">
        <f>'Орг- Ск и КН'!F144</f>
        <v>0</v>
      </c>
      <c r="F7" s="390">
        <f t="shared" si="0"/>
        <v>0</v>
      </c>
      <c r="G7" s="677" t="e">
        <f t="shared" si="1"/>
        <v>#DIV/0!</v>
      </c>
      <c r="H7" s="114"/>
      <c r="I7" s="78"/>
    </row>
    <row r="8" spans="1:12" s="74" customFormat="1" ht="30" customHeight="1">
      <c r="A8" s="107"/>
      <c r="B8" s="98" t="s">
        <v>1105</v>
      </c>
      <c r="C8" s="488">
        <f>'Орг-Управа'!D316</f>
        <v>1398375.03</v>
      </c>
      <c r="D8" s="488">
        <f>'Орг-Управа'!E316</f>
        <v>728587.9299999999</v>
      </c>
      <c r="E8" s="488">
        <f>'Орг-Управа'!F316</f>
        <v>1407509.8800000001</v>
      </c>
      <c r="F8" s="390">
        <f t="shared" si="0"/>
        <v>9134.850000000093</v>
      </c>
      <c r="G8" s="677">
        <f t="shared" si="1"/>
        <v>1.006532475054278</v>
      </c>
      <c r="H8" s="114"/>
      <c r="I8" s="78"/>
      <c r="L8" s="78"/>
    </row>
    <row r="9" spans="1:9" s="74" customFormat="1" ht="30" customHeight="1">
      <c r="A9" s="107"/>
      <c r="B9" s="98" t="s">
        <v>493</v>
      </c>
      <c r="C9" s="488">
        <f>'Орг-Бк'!D4</f>
        <v>174251.91</v>
      </c>
      <c r="D9" s="488">
        <f>'Орг-Бк'!E4</f>
        <v>114446.88</v>
      </c>
      <c r="E9" s="488">
        <f>'Орг-Бк'!F4</f>
        <v>174251.91</v>
      </c>
      <c r="F9" s="390">
        <f t="shared" si="0"/>
        <v>0</v>
      </c>
      <c r="G9" s="677">
        <f t="shared" si="1"/>
        <v>1</v>
      </c>
      <c r="H9" s="114"/>
      <c r="I9" s="78"/>
    </row>
    <row r="10" spans="1:9" s="74" customFormat="1" ht="30" customHeight="1">
      <c r="A10" s="107"/>
      <c r="B10" s="98" t="s">
        <v>1114</v>
      </c>
      <c r="C10" s="488">
        <f>'Орг- Ск и КН'!D177</f>
        <v>1000</v>
      </c>
      <c r="D10" s="488">
        <f>'Орг- Ск и КН'!E177</f>
        <v>0</v>
      </c>
      <c r="E10" s="488">
        <f>'Орг- Ск и КН'!F177</f>
        <v>1000</v>
      </c>
      <c r="F10" s="390">
        <f t="shared" si="0"/>
        <v>0</v>
      </c>
      <c r="G10" s="677">
        <f t="shared" si="1"/>
        <v>1</v>
      </c>
      <c r="H10" s="114"/>
      <c r="I10" s="78"/>
    </row>
    <row r="11" spans="1:8" s="78" customFormat="1" ht="30" customHeight="1">
      <c r="A11" s="107"/>
      <c r="B11" s="100" t="s">
        <v>487</v>
      </c>
      <c r="C11" s="489">
        <f>SUM(C4:C10)</f>
        <v>1997495.94</v>
      </c>
      <c r="D11" s="489">
        <f>SUM(D4:D10)</f>
        <v>1054567.0699999998</v>
      </c>
      <c r="E11" s="489">
        <f>SUM(E4:E10)</f>
        <v>2034095.79</v>
      </c>
      <c r="F11" s="389">
        <f t="shared" si="0"/>
        <v>36599.85000000009</v>
      </c>
      <c r="G11" s="678">
        <f t="shared" si="1"/>
        <v>1.0183228657776395</v>
      </c>
      <c r="H11" s="114"/>
    </row>
    <row r="12" spans="2:8" s="6" customFormat="1" ht="11.25" customHeight="1">
      <c r="B12" s="38"/>
      <c r="C12" s="57"/>
      <c r="D12" s="56"/>
      <c r="E12" s="56"/>
      <c r="F12" s="527"/>
      <c r="G12" s="527"/>
      <c r="H12" s="57"/>
    </row>
    <row r="13" spans="1:2" ht="14.25">
      <c r="A13" s="6"/>
      <c r="B13" s="6"/>
    </row>
    <row r="14" ht="14.25">
      <c r="H14" s="4"/>
    </row>
    <row r="15" ht="14.25">
      <c r="H15" s="4"/>
    </row>
  </sheetData>
  <sheetProtection selectLockedCells="1" selectUnlockedCells="1"/>
  <mergeCells count="1">
    <mergeCell ref="A1:IV1"/>
  </mergeCells>
  <printOptions horizontalCentered="1" verticalCentered="1"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70" zoomScaleSheetLayoutView="70" zoomScalePageLayoutView="0" workbookViewId="0" topLeftCell="D1">
      <selection activeCell="E21" sqref="E21"/>
    </sheetView>
  </sheetViews>
  <sheetFormatPr defaultColWidth="9.00390625" defaultRowHeight="11.25"/>
  <cols>
    <col min="1" max="1" width="6.625" style="624" customWidth="1"/>
    <col min="2" max="2" width="40.625" style="554" customWidth="1"/>
    <col min="3" max="3" width="20.625" style="37" customWidth="1"/>
    <col min="4" max="5" width="20.625" style="4" customWidth="1"/>
    <col min="6" max="6" width="20.625" style="354" customWidth="1"/>
    <col min="7" max="7" width="15.625" style="59" customWidth="1"/>
    <col min="8" max="8" width="7.625" style="629" customWidth="1"/>
    <col min="9" max="9" width="15.625" style="354" customWidth="1"/>
    <col min="10" max="16384" width="9.00390625" style="4" customWidth="1"/>
  </cols>
  <sheetData>
    <row r="1" spans="1:9" s="60" customFormat="1" ht="79.5" customHeight="1">
      <c r="A1" s="707" t="s">
        <v>453</v>
      </c>
      <c r="B1" s="708"/>
      <c r="C1" s="708"/>
      <c r="D1" s="708"/>
      <c r="E1" s="708"/>
      <c r="F1" s="708"/>
      <c r="G1" s="708"/>
      <c r="H1" s="708"/>
      <c r="I1" s="708"/>
    </row>
    <row r="2" spans="1:9" s="108" customFormat="1" ht="89.25" customHeight="1">
      <c r="A2" s="327" t="s">
        <v>873</v>
      </c>
      <c r="B2" s="540" t="s">
        <v>1119</v>
      </c>
      <c r="C2" s="173" t="s">
        <v>384</v>
      </c>
      <c r="D2" s="173" t="s">
        <v>1278</v>
      </c>
      <c r="E2" s="514" t="s">
        <v>288</v>
      </c>
      <c r="F2" s="173" t="s">
        <v>857</v>
      </c>
      <c r="G2" s="173" t="s">
        <v>858</v>
      </c>
      <c r="H2" s="173"/>
      <c r="I2" s="64"/>
    </row>
    <row r="3" spans="1:9" s="286" customFormat="1" ht="30" customHeight="1">
      <c r="A3" s="176" t="s">
        <v>484</v>
      </c>
      <c r="B3" s="64">
        <v>2</v>
      </c>
      <c r="C3" s="619">
        <v>3</v>
      </c>
      <c r="D3" s="64">
        <v>4</v>
      </c>
      <c r="E3" s="64">
        <v>5</v>
      </c>
      <c r="F3" s="287">
        <v>6</v>
      </c>
      <c r="G3" s="287">
        <v>7</v>
      </c>
      <c r="H3" s="547"/>
      <c r="I3" s="287"/>
    </row>
    <row r="4" spans="1:9" s="475" customFormat="1" ht="30" customHeight="1">
      <c r="A4" s="419" t="s">
        <v>199</v>
      </c>
      <c r="B4" s="616" t="s">
        <v>415</v>
      </c>
      <c r="C4" s="479">
        <v>1321416</v>
      </c>
      <c r="D4" s="473">
        <v>700400.41</v>
      </c>
      <c r="E4" s="473">
        <v>1353878.88</v>
      </c>
      <c r="F4" s="389">
        <f>E4-C4</f>
        <v>32462.87999999989</v>
      </c>
      <c r="G4" s="678">
        <f>E4/C4</f>
        <v>1.024566737499773</v>
      </c>
      <c r="H4" s="625" t="s">
        <v>467</v>
      </c>
      <c r="I4" s="474"/>
    </row>
    <row r="5" spans="1:12" s="74" customFormat="1" ht="30" customHeight="1">
      <c r="A5" s="393" t="s">
        <v>1102</v>
      </c>
      <c r="B5" s="404" t="s">
        <v>408</v>
      </c>
      <c r="C5" s="630">
        <v>0</v>
      </c>
      <c r="D5" s="630">
        <v>0</v>
      </c>
      <c r="E5" s="630">
        <v>0</v>
      </c>
      <c r="F5" s="631">
        <f aca="true" t="shared" si="0" ref="F5:F45">E5-C5</f>
        <v>0</v>
      </c>
      <c r="G5" s="677" t="e">
        <f aca="true" t="shared" si="1" ref="G5:G45">E5/C5</f>
        <v>#DIV/0!</v>
      </c>
      <c r="H5" s="626"/>
      <c r="I5" s="353"/>
      <c r="L5" s="286"/>
    </row>
    <row r="6" spans="1:9" s="74" customFormat="1" ht="30" customHeight="1">
      <c r="A6" s="393" t="s">
        <v>409</v>
      </c>
      <c r="B6" s="404" t="s">
        <v>410</v>
      </c>
      <c r="C6" s="632">
        <v>0</v>
      </c>
      <c r="D6" s="630">
        <v>0</v>
      </c>
      <c r="E6" s="630">
        <v>0</v>
      </c>
      <c r="F6" s="631">
        <f t="shared" si="0"/>
        <v>0</v>
      </c>
      <c r="G6" s="677" t="e">
        <f t="shared" si="1"/>
        <v>#DIV/0!</v>
      </c>
      <c r="H6" s="626"/>
      <c r="I6" s="353"/>
    </row>
    <row r="7" spans="1:9" s="74" customFormat="1" ht="30" customHeight="1">
      <c r="A7" s="393" t="s">
        <v>1109</v>
      </c>
      <c r="B7" s="404" t="s">
        <v>462</v>
      </c>
      <c r="C7" s="632">
        <v>0</v>
      </c>
      <c r="D7" s="630">
        <v>0</v>
      </c>
      <c r="E7" s="630">
        <v>0</v>
      </c>
      <c r="F7" s="631">
        <f t="shared" si="0"/>
        <v>0</v>
      </c>
      <c r="G7" s="677" t="e">
        <f t="shared" si="1"/>
        <v>#DIV/0!</v>
      </c>
      <c r="H7" s="626"/>
      <c r="I7" s="353"/>
    </row>
    <row r="8" spans="1:9" s="74" customFormat="1" ht="30" customHeight="1">
      <c r="A8" s="393" t="s">
        <v>1103</v>
      </c>
      <c r="B8" s="404" t="s">
        <v>461</v>
      </c>
      <c r="C8" s="632">
        <v>0</v>
      </c>
      <c r="D8" s="630">
        <v>0</v>
      </c>
      <c r="E8" s="630">
        <v>0</v>
      </c>
      <c r="F8" s="631">
        <f t="shared" si="0"/>
        <v>0</v>
      </c>
      <c r="G8" s="677" t="e">
        <f t="shared" si="1"/>
        <v>#DIV/0!</v>
      </c>
      <c r="H8" s="626"/>
      <c r="I8" s="353"/>
    </row>
    <row r="9" spans="1:9" s="475" customFormat="1" ht="30" customHeight="1">
      <c r="A9" s="419" t="s">
        <v>200</v>
      </c>
      <c r="B9" s="616" t="s">
        <v>411</v>
      </c>
      <c r="C9" s="480">
        <v>0</v>
      </c>
      <c r="D9" s="480">
        <v>0</v>
      </c>
      <c r="E9" s="480">
        <v>0</v>
      </c>
      <c r="F9" s="389">
        <v>0</v>
      </c>
      <c r="G9" s="678" t="e">
        <f t="shared" si="1"/>
        <v>#DIV/0!</v>
      </c>
      <c r="H9" s="625" t="s">
        <v>467</v>
      </c>
      <c r="I9" s="474"/>
    </row>
    <row r="10" spans="1:9" s="475" customFormat="1" ht="30" customHeight="1">
      <c r="A10" s="419" t="s">
        <v>201</v>
      </c>
      <c r="B10" s="616" t="s">
        <v>412</v>
      </c>
      <c r="C10" s="480">
        <f>C11</f>
        <v>26000</v>
      </c>
      <c r="D10" s="480">
        <f>D11</f>
        <v>17000</v>
      </c>
      <c r="E10" s="480">
        <f>E11</f>
        <v>26000</v>
      </c>
      <c r="F10" s="389">
        <f t="shared" si="0"/>
        <v>0</v>
      </c>
      <c r="G10" s="678">
        <f t="shared" si="1"/>
        <v>1</v>
      </c>
      <c r="H10" s="625" t="s">
        <v>467</v>
      </c>
      <c r="I10" s="474"/>
    </row>
    <row r="11" spans="1:9" s="74" customFormat="1" ht="30" customHeight="1">
      <c r="A11" s="393" t="s">
        <v>401</v>
      </c>
      <c r="B11" s="404" t="s">
        <v>460</v>
      </c>
      <c r="C11" s="481">
        <f>'Орг- Ск и КН'!D28+'Орг- Ск и КН'!D29</f>
        <v>26000</v>
      </c>
      <c r="D11" s="481">
        <f>'Орг- Ск и КН'!E28+'Орг- Ск и КН'!E29</f>
        <v>17000</v>
      </c>
      <c r="E11" s="481">
        <f>'Орг- Ск и КН'!F28+'Орг- Ск и КН'!F29</f>
        <v>26000</v>
      </c>
      <c r="F11" s="390">
        <f t="shared" si="0"/>
        <v>0</v>
      </c>
      <c r="G11" s="677">
        <f t="shared" si="1"/>
        <v>1</v>
      </c>
      <c r="H11" s="626"/>
      <c r="I11" s="353"/>
    </row>
    <row r="12" spans="1:9" s="475" customFormat="1" ht="30" customHeight="1">
      <c r="A12" s="419" t="s">
        <v>202</v>
      </c>
      <c r="B12" s="616" t="s">
        <v>413</v>
      </c>
      <c r="C12" s="479">
        <f>C13</f>
        <v>0</v>
      </c>
      <c r="D12" s="479">
        <f>D13</f>
        <v>0</v>
      </c>
      <c r="E12" s="479">
        <f>E13</f>
        <v>0</v>
      </c>
      <c r="F12" s="389">
        <f t="shared" si="0"/>
        <v>0</v>
      </c>
      <c r="G12" s="678" t="e">
        <f t="shared" si="1"/>
        <v>#DIV/0!</v>
      </c>
      <c r="H12" s="625" t="s">
        <v>467</v>
      </c>
      <c r="I12" s="474"/>
    </row>
    <row r="13" spans="1:9" s="337" customFormat="1" ht="30" customHeight="1">
      <c r="A13" s="505" t="s">
        <v>458</v>
      </c>
      <c r="B13" s="406" t="s">
        <v>459</v>
      </c>
      <c r="C13" s="482">
        <f>'Орг- Ск и КН'!D144</f>
        <v>0</v>
      </c>
      <c r="D13" s="482">
        <f>'Орг- Ск и КН'!E144</f>
        <v>0</v>
      </c>
      <c r="E13" s="482">
        <f>'Орг- Ск и КН'!F144</f>
        <v>0</v>
      </c>
      <c r="F13" s="390">
        <f t="shared" si="0"/>
        <v>0</v>
      </c>
      <c r="G13" s="677" t="e">
        <f t="shared" si="1"/>
        <v>#DIV/0!</v>
      </c>
      <c r="H13" s="627"/>
      <c r="I13" s="476"/>
    </row>
    <row r="14" spans="1:9" s="475" customFormat="1" ht="30" customHeight="1">
      <c r="A14" s="419" t="s">
        <v>203</v>
      </c>
      <c r="B14" s="616" t="s">
        <v>414</v>
      </c>
      <c r="C14" s="479">
        <f>C15</f>
        <v>20000</v>
      </c>
      <c r="D14" s="479">
        <f>D15</f>
        <v>17656.61</v>
      </c>
      <c r="E14" s="479">
        <f>E15</f>
        <v>25000</v>
      </c>
      <c r="F14" s="389">
        <f t="shared" si="0"/>
        <v>5000</v>
      </c>
      <c r="G14" s="678">
        <f t="shared" si="1"/>
        <v>1.25</v>
      </c>
      <c r="H14" s="625" t="s">
        <v>467</v>
      </c>
      <c r="I14" s="474"/>
    </row>
    <row r="15" spans="1:9" s="74" customFormat="1" ht="30" customHeight="1">
      <c r="A15" s="393" t="s">
        <v>1110</v>
      </c>
      <c r="B15" s="404" t="s">
        <v>457</v>
      </c>
      <c r="C15" s="483">
        <v>20000</v>
      </c>
      <c r="D15" s="483">
        <f>'Орг-Управа'!E198+'Орг-Управа'!E199+'Орг-Управа'!E201</f>
        <v>17656.61</v>
      </c>
      <c r="E15" s="483">
        <f>'Орг-Управа'!F198+'Орг-Управа'!F199+'Орг-Управа'!F201</f>
        <v>25000</v>
      </c>
      <c r="F15" s="390">
        <f t="shared" si="0"/>
        <v>5000</v>
      </c>
      <c r="G15" s="677">
        <f t="shared" si="1"/>
        <v>1.25</v>
      </c>
      <c r="H15" s="626"/>
      <c r="I15" s="353"/>
    </row>
    <row r="16" spans="1:9" s="477" customFormat="1" ht="30" customHeight="1">
      <c r="A16" s="621" t="s">
        <v>204</v>
      </c>
      <c r="B16" s="617" t="s">
        <v>416</v>
      </c>
      <c r="C16" s="484">
        <f>SUM(C17:C18)</f>
        <v>35000</v>
      </c>
      <c r="D16" s="484">
        <f>SUM(D17:D18)</f>
        <v>38730.61</v>
      </c>
      <c r="E16" s="484">
        <f>SUM(E17:E18)</f>
        <v>58190</v>
      </c>
      <c r="F16" s="389">
        <f t="shared" si="0"/>
        <v>23190</v>
      </c>
      <c r="G16" s="678">
        <f t="shared" si="1"/>
        <v>1.6625714285714286</v>
      </c>
      <c r="H16" s="625" t="s">
        <v>467</v>
      </c>
      <c r="I16" s="474"/>
    </row>
    <row r="17" spans="1:9" s="478" customFormat="1" ht="30" customHeight="1">
      <c r="A17" s="622" t="s">
        <v>463</v>
      </c>
      <c r="B17" s="620" t="s">
        <v>464</v>
      </c>
      <c r="C17" s="485">
        <f>'Орг-Управа'!D260+'Орг-Управа'!D276</f>
        <v>0</v>
      </c>
      <c r="D17" s="485">
        <f>'Орг-Управа'!E260+'Орг-Управа'!E276</f>
        <v>8190</v>
      </c>
      <c r="E17" s="485">
        <f>'Орг-Управа'!F260+'Орг-Управа'!F276</f>
        <v>8190</v>
      </c>
      <c r="F17" s="390">
        <f t="shared" si="0"/>
        <v>8190</v>
      </c>
      <c r="G17" s="677" t="e">
        <f t="shared" si="1"/>
        <v>#DIV/0!</v>
      </c>
      <c r="H17" s="627"/>
      <c r="I17" s="476"/>
    </row>
    <row r="18" spans="1:9" s="478" customFormat="1" ht="30" customHeight="1">
      <c r="A18" s="622" t="s">
        <v>1111</v>
      </c>
      <c r="B18" s="620" t="s">
        <v>456</v>
      </c>
      <c r="C18" s="485">
        <f>'Орг-Управа'!D200</f>
        <v>35000</v>
      </c>
      <c r="D18" s="485">
        <f>'Орг-Управа'!E200</f>
        <v>30540.61</v>
      </c>
      <c r="E18" s="485">
        <f>'Орг-Управа'!F200</f>
        <v>50000</v>
      </c>
      <c r="F18" s="390">
        <f t="shared" si="0"/>
        <v>15000</v>
      </c>
      <c r="G18" s="677">
        <f t="shared" si="1"/>
        <v>1.4285714285714286</v>
      </c>
      <c r="H18" s="627"/>
      <c r="I18" s="476"/>
    </row>
    <row r="19" spans="1:9" s="475" customFormat="1" ht="30" customHeight="1">
      <c r="A19" s="419" t="s">
        <v>205</v>
      </c>
      <c r="B19" s="616" t="s">
        <v>417</v>
      </c>
      <c r="C19" s="479">
        <f>C20</f>
        <v>30000</v>
      </c>
      <c r="D19" s="479">
        <f>D20</f>
        <v>41418.7</v>
      </c>
      <c r="E19" s="479">
        <f>E20</f>
        <v>60000</v>
      </c>
      <c r="F19" s="389">
        <f t="shared" si="0"/>
        <v>30000</v>
      </c>
      <c r="G19" s="678">
        <f t="shared" si="1"/>
        <v>2</v>
      </c>
      <c r="H19" s="625" t="s">
        <v>468</v>
      </c>
      <c r="I19" s="474"/>
    </row>
    <row r="20" spans="1:9" s="337" customFormat="1" ht="30" customHeight="1">
      <c r="A20" s="505" t="s">
        <v>1108</v>
      </c>
      <c r="B20" s="406" t="s">
        <v>455</v>
      </c>
      <c r="C20" s="482">
        <f>'Орг- Ск и КН'!D24</f>
        <v>30000</v>
      </c>
      <c r="D20" s="482">
        <f>'Орг- Ск и КН'!E24</f>
        <v>41418.7</v>
      </c>
      <c r="E20" s="482">
        <f>'Орг- Ск и КН'!F24</f>
        <v>60000</v>
      </c>
      <c r="F20" s="390">
        <f t="shared" si="0"/>
        <v>30000</v>
      </c>
      <c r="G20" s="677">
        <f t="shared" si="1"/>
        <v>2</v>
      </c>
      <c r="H20" s="627"/>
      <c r="I20" s="476"/>
    </row>
    <row r="21" spans="1:9" s="475" customFormat="1" ht="30" customHeight="1">
      <c r="A21" s="419" t="s">
        <v>206</v>
      </c>
      <c r="B21" s="616" t="s">
        <v>418</v>
      </c>
      <c r="C21" s="479">
        <f>'Орг- Ск и КН'!D19+'Орг- Ск и КН'!D20+'Орг- Ск и КН'!D21+'Орг- Ск и КН'!D22+'Орг- Ск и КН'!D23+'Орг- Ск и КН'!D25+'Орг- Ск и КН'!D26+'Орг- Ск и КН'!D30+'Орг- Ск и КН'!D31+'Орг- Ск и КН'!D36+'Орг- Ск и КН'!D102</f>
        <v>103870</v>
      </c>
      <c r="D21" s="479">
        <v>8950</v>
      </c>
      <c r="E21" s="479">
        <v>22500</v>
      </c>
      <c r="F21" s="389">
        <f t="shared" si="0"/>
        <v>-81370</v>
      </c>
      <c r="G21" s="678">
        <f t="shared" si="1"/>
        <v>0.21661692500240687</v>
      </c>
      <c r="H21" s="625" t="s">
        <v>467</v>
      </c>
      <c r="I21" s="474"/>
    </row>
    <row r="22" spans="1:9" s="475" customFormat="1" ht="30" customHeight="1">
      <c r="A22" s="505" t="s">
        <v>1100</v>
      </c>
      <c r="B22" s="406" t="s">
        <v>451</v>
      </c>
      <c r="C22" s="482"/>
      <c r="D22" s="482"/>
      <c r="E22" s="482"/>
      <c r="F22" s="390"/>
      <c r="G22" s="677" t="e">
        <f t="shared" si="1"/>
        <v>#DIV/0!</v>
      </c>
      <c r="H22" s="627"/>
      <c r="I22" s="476"/>
    </row>
    <row r="23" spans="1:9" s="475" customFormat="1" ht="30" customHeight="1">
      <c r="A23" s="505" t="s">
        <v>1101</v>
      </c>
      <c r="B23" s="406" t="s">
        <v>452</v>
      </c>
      <c r="C23" s="482"/>
      <c r="D23" s="482"/>
      <c r="E23" s="482"/>
      <c r="F23" s="390"/>
      <c r="G23" s="677" t="e">
        <f t="shared" si="1"/>
        <v>#DIV/0!</v>
      </c>
      <c r="H23" s="627"/>
      <c r="I23" s="476"/>
    </row>
    <row r="24" spans="1:9" s="475" customFormat="1" ht="39.75" customHeight="1">
      <c r="A24" s="505" t="s">
        <v>1099</v>
      </c>
      <c r="B24" s="406" t="s">
        <v>454</v>
      </c>
      <c r="C24" s="482"/>
      <c r="D24" s="482"/>
      <c r="E24" s="482"/>
      <c r="F24" s="390"/>
      <c r="G24" s="677" t="e">
        <f t="shared" si="1"/>
        <v>#DIV/0!</v>
      </c>
      <c r="H24" s="627"/>
      <c r="I24" s="476"/>
    </row>
    <row r="25" spans="1:9" s="475" customFormat="1" ht="30" customHeight="1">
      <c r="A25" s="419" t="s">
        <v>207</v>
      </c>
      <c r="B25" s="616" t="s">
        <v>419</v>
      </c>
      <c r="C25" s="479">
        <f>SUM(C26:C27)</f>
        <v>27250</v>
      </c>
      <c r="D25" s="479">
        <f>SUM(D26:D27)</f>
        <v>15965</v>
      </c>
      <c r="E25" s="479">
        <f>SUM(E26:E27)</f>
        <v>25665</v>
      </c>
      <c r="F25" s="389">
        <f t="shared" si="0"/>
        <v>-1585</v>
      </c>
      <c r="G25" s="678">
        <f t="shared" si="1"/>
        <v>0.9418348623853211</v>
      </c>
      <c r="H25" s="625" t="s">
        <v>468</v>
      </c>
      <c r="I25" s="474"/>
    </row>
    <row r="26" spans="1:9" s="337" customFormat="1" ht="30" customHeight="1">
      <c r="A26" s="505" t="s">
        <v>447</v>
      </c>
      <c r="B26" s="406" t="s">
        <v>448</v>
      </c>
      <c r="C26" s="482">
        <f>'Орг- Ск и КН'!D45</f>
        <v>15000</v>
      </c>
      <c r="D26" s="482">
        <f>'Орг- Ск и КН'!E45</f>
        <v>7100</v>
      </c>
      <c r="E26" s="482">
        <f>'Орг- Ск и КН'!F45</f>
        <v>15000</v>
      </c>
      <c r="F26" s="390">
        <f t="shared" si="0"/>
        <v>0</v>
      </c>
      <c r="G26" s="677">
        <f t="shared" si="1"/>
        <v>1</v>
      </c>
      <c r="H26" s="627"/>
      <c r="I26" s="476"/>
    </row>
    <row r="27" spans="1:9" s="337" customFormat="1" ht="30" customHeight="1">
      <c r="A27" s="505" t="s">
        <v>449</v>
      </c>
      <c r="B27" s="406" t="s">
        <v>450</v>
      </c>
      <c r="C27" s="482">
        <f>'Орг- Ск и КН'!D44+'Орг-Управа'!D204</f>
        <v>12250</v>
      </c>
      <c r="D27" s="482">
        <f>'Орг- Ск и КН'!E44+'Орг-Управа'!E204</f>
        <v>8865</v>
      </c>
      <c r="E27" s="482">
        <f>'Орг- Ск и КН'!F44+'Орг-Управа'!F204</f>
        <v>10665</v>
      </c>
      <c r="F27" s="390">
        <f t="shared" si="0"/>
        <v>-1585</v>
      </c>
      <c r="G27" s="677">
        <f t="shared" si="1"/>
        <v>0.8706122448979592</v>
      </c>
      <c r="H27" s="627"/>
      <c r="I27" s="476"/>
    </row>
    <row r="28" spans="1:9" s="475" customFormat="1" ht="30" customHeight="1">
      <c r="A28" s="419" t="s">
        <v>208</v>
      </c>
      <c r="B28" s="616" t="s">
        <v>420</v>
      </c>
      <c r="C28" s="479">
        <f>'Орг-Бк'!D4</f>
        <v>174251.91</v>
      </c>
      <c r="D28" s="479">
        <f>'Орг-Бк'!E4</f>
        <v>114446.88</v>
      </c>
      <c r="E28" s="479">
        <f>'Орг-Бк'!F4</f>
        <v>174251.91</v>
      </c>
      <c r="F28" s="389">
        <f t="shared" si="0"/>
        <v>0</v>
      </c>
      <c r="G28" s="678">
        <f t="shared" si="1"/>
        <v>1</v>
      </c>
      <c r="H28" s="625" t="s">
        <v>468</v>
      </c>
      <c r="I28" s="474"/>
    </row>
    <row r="29" spans="1:9" s="83" customFormat="1" ht="30" customHeight="1">
      <c r="A29" s="176" t="s">
        <v>421</v>
      </c>
      <c r="B29" s="284" t="s">
        <v>422</v>
      </c>
      <c r="C29" s="479">
        <f>SUM(C30:C31)</f>
        <v>0</v>
      </c>
      <c r="D29" s="479">
        <f>SUM(D30:D31)</f>
        <v>0</v>
      </c>
      <c r="E29" s="479">
        <f>SUM(E30:E31)</f>
        <v>0</v>
      </c>
      <c r="F29" s="389">
        <f t="shared" si="0"/>
        <v>0</v>
      </c>
      <c r="G29" s="678" t="e">
        <f t="shared" si="1"/>
        <v>#DIV/0!</v>
      </c>
      <c r="H29" s="628"/>
      <c r="I29" s="352"/>
    </row>
    <row r="30" spans="1:9" s="74" customFormat="1" ht="30" customHeight="1">
      <c r="A30" s="393" t="s">
        <v>441</v>
      </c>
      <c r="B30" s="404" t="s">
        <v>442</v>
      </c>
      <c r="C30" s="482"/>
      <c r="D30" s="482"/>
      <c r="E30" s="482"/>
      <c r="F30" s="390">
        <f t="shared" si="0"/>
        <v>0</v>
      </c>
      <c r="G30" s="677" t="e">
        <f t="shared" si="1"/>
        <v>#DIV/0!</v>
      </c>
      <c r="H30" s="626"/>
      <c r="I30" s="353"/>
    </row>
    <row r="31" spans="1:9" s="74" customFormat="1" ht="30" customHeight="1">
      <c r="A31" s="393" t="s">
        <v>439</v>
      </c>
      <c r="B31" s="404" t="s">
        <v>440</v>
      </c>
      <c r="C31" s="482"/>
      <c r="D31" s="482"/>
      <c r="E31" s="482"/>
      <c r="F31" s="390">
        <f t="shared" si="0"/>
        <v>0</v>
      </c>
      <c r="G31" s="677" t="e">
        <f t="shared" si="1"/>
        <v>#DIV/0!</v>
      </c>
      <c r="H31" s="626"/>
      <c r="I31" s="353"/>
    </row>
    <row r="32" spans="1:9" s="83" customFormat="1" ht="30" customHeight="1">
      <c r="A32" s="176" t="s">
        <v>423</v>
      </c>
      <c r="B32" s="284" t="s">
        <v>424</v>
      </c>
      <c r="C32" s="479">
        <f>C33</f>
        <v>0</v>
      </c>
      <c r="D32" s="479">
        <f>D33</f>
        <v>0</v>
      </c>
      <c r="E32" s="479">
        <f>E33</f>
        <v>0</v>
      </c>
      <c r="F32" s="389">
        <f t="shared" si="0"/>
        <v>0</v>
      </c>
      <c r="G32" s="678" t="e">
        <f t="shared" si="1"/>
        <v>#DIV/0!</v>
      </c>
      <c r="H32" s="628"/>
      <c r="I32" s="352"/>
    </row>
    <row r="33" spans="1:9" s="74" customFormat="1" ht="30" customHeight="1">
      <c r="A33" s="393" t="s">
        <v>443</v>
      </c>
      <c r="B33" s="404" t="s">
        <v>424</v>
      </c>
      <c r="C33" s="482">
        <v>0</v>
      </c>
      <c r="D33" s="482">
        <v>0</v>
      </c>
      <c r="E33" s="482">
        <v>0</v>
      </c>
      <c r="F33" s="390">
        <f t="shared" si="0"/>
        <v>0</v>
      </c>
      <c r="G33" s="677" t="e">
        <f t="shared" si="1"/>
        <v>#DIV/0!</v>
      </c>
      <c r="H33" s="626"/>
      <c r="I33" s="353"/>
    </row>
    <row r="34" spans="1:9" s="83" customFormat="1" ht="30" customHeight="1">
      <c r="A34" s="176" t="s">
        <v>425</v>
      </c>
      <c r="B34" s="284" t="s">
        <v>426</v>
      </c>
      <c r="C34" s="479">
        <v>0</v>
      </c>
      <c r="D34" s="479">
        <v>0</v>
      </c>
      <c r="E34" s="479">
        <v>0</v>
      </c>
      <c r="F34" s="389">
        <f t="shared" si="0"/>
        <v>0</v>
      </c>
      <c r="G34" s="678" t="e">
        <f t="shared" si="1"/>
        <v>#DIV/0!</v>
      </c>
      <c r="H34" s="628"/>
      <c r="I34" s="352"/>
    </row>
    <row r="35" spans="1:9" s="83" customFormat="1" ht="30" customHeight="1">
      <c r="A35" s="176" t="s">
        <v>427</v>
      </c>
      <c r="B35" s="284" t="s">
        <v>428</v>
      </c>
      <c r="C35" s="486">
        <f>C36</f>
        <v>0</v>
      </c>
      <c r="D35" s="486">
        <f>D36</f>
        <v>0</v>
      </c>
      <c r="E35" s="486">
        <f>E36</f>
        <v>0</v>
      </c>
      <c r="F35" s="389">
        <f t="shared" si="0"/>
        <v>0</v>
      </c>
      <c r="G35" s="678" t="e">
        <f t="shared" si="1"/>
        <v>#DIV/0!</v>
      </c>
      <c r="H35" s="628"/>
      <c r="I35" s="352"/>
    </row>
    <row r="36" spans="1:9" s="74" customFormat="1" ht="30" customHeight="1">
      <c r="A36" s="393" t="s">
        <v>444</v>
      </c>
      <c r="B36" s="404" t="s">
        <v>428</v>
      </c>
      <c r="C36" s="483"/>
      <c r="D36" s="483"/>
      <c r="E36" s="483"/>
      <c r="F36" s="390">
        <f t="shared" si="0"/>
        <v>0</v>
      </c>
      <c r="G36" s="677" t="e">
        <f t="shared" si="1"/>
        <v>#DIV/0!</v>
      </c>
      <c r="H36" s="626"/>
      <c r="I36" s="353"/>
    </row>
    <row r="37" spans="1:9" s="83" customFormat="1" ht="30" customHeight="1">
      <c r="A37" s="176" t="s">
        <v>429</v>
      </c>
      <c r="B37" s="284" t="s">
        <v>430</v>
      </c>
      <c r="C37" s="486">
        <f>C38</f>
        <v>0</v>
      </c>
      <c r="D37" s="486">
        <f>D38</f>
        <v>0</v>
      </c>
      <c r="E37" s="486">
        <f>E38</f>
        <v>0</v>
      </c>
      <c r="F37" s="389">
        <f t="shared" si="0"/>
        <v>0</v>
      </c>
      <c r="G37" s="678" t="e">
        <f t="shared" si="1"/>
        <v>#DIV/0!</v>
      </c>
      <c r="H37" s="628"/>
      <c r="I37" s="352"/>
    </row>
    <row r="38" spans="1:9" s="74" customFormat="1" ht="30" customHeight="1">
      <c r="A38" s="393" t="s">
        <v>445</v>
      </c>
      <c r="B38" s="404" t="s">
        <v>430</v>
      </c>
      <c r="C38" s="483">
        <v>0</v>
      </c>
      <c r="D38" s="483">
        <v>0</v>
      </c>
      <c r="E38" s="483">
        <v>0</v>
      </c>
      <c r="F38" s="390">
        <f t="shared" si="0"/>
        <v>0</v>
      </c>
      <c r="G38" s="677" t="e">
        <f t="shared" si="1"/>
        <v>#DIV/0!</v>
      </c>
      <c r="H38" s="626"/>
      <c r="I38" s="353"/>
    </row>
    <row r="39" spans="1:9" s="83" customFormat="1" ht="30" customHeight="1">
      <c r="A39" s="176" t="s">
        <v>431</v>
      </c>
      <c r="B39" s="284" t="s">
        <v>432</v>
      </c>
      <c r="C39" s="486">
        <f>C40</f>
        <v>0</v>
      </c>
      <c r="D39" s="486">
        <f>D40</f>
        <v>0</v>
      </c>
      <c r="E39" s="486">
        <f>E40</f>
        <v>0</v>
      </c>
      <c r="F39" s="389">
        <f t="shared" si="0"/>
        <v>0</v>
      </c>
      <c r="G39" s="678" t="e">
        <f t="shared" si="1"/>
        <v>#DIV/0!</v>
      </c>
      <c r="H39" s="628"/>
      <c r="I39" s="352"/>
    </row>
    <row r="40" spans="1:9" s="74" customFormat="1" ht="30" customHeight="1">
      <c r="A40" s="393" t="s">
        <v>446</v>
      </c>
      <c r="B40" s="404" t="s">
        <v>432</v>
      </c>
      <c r="C40" s="483">
        <v>0</v>
      </c>
      <c r="D40" s="483">
        <v>0</v>
      </c>
      <c r="E40" s="483">
        <v>0</v>
      </c>
      <c r="F40" s="390">
        <f t="shared" si="0"/>
        <v>0</v>
      </c>
      <c r="G40" s="677" t="e">
        <f t="shared" si="1"/>
        <v>#DIV/0!</v>
      </c>
      <c r="H40" s="626"/>
      <c r="I40" s="353"/>
    </row>
    <row r="41" spans="1:9" s="83" customFormat="1" ht="30" customHeight="1">
      <c r="A41" s="176" t="s">
        <v>433</v>
      </c>
      <c r="B41" s="284" t="s">
        <v>434</v>
      </c>
      <c r="C41" s="486">
        <v>0</v>
      </c>
      <c r="D41" s="486">
        <v>0</v>
      </c>
      <c r="E41" s="486">
        <v>0</v>
      </c>
      <c r="F41" s="389">
        <f t="shared" si="0"/>
        <v>0</v>
      </c>
      <c r="G41" s="678" t="e">
        <f t="shared" si="1"/>
        <v>#DIV/0!</v>
      </c>
      <c r="H41" s="628"/>
      <c r="I41" s="352"/>
    </row>
    <row r="42" spans="1:9" s="83" customFormat="1" ht="30" customHeight="1">
      <c r="A42" s="176" t="s">
        <v>435</v>
      </c>
      <c r="B42" s="284" t="s">
        <v>436</v>
      </c>
      <c r="C42" s="486">
        <v>0</v>
      </c>
      <c r="D42" s="486">
        <v>0</v>
      </c>
      <c r="E42" s="486">
        <v>0</v>
      </c>
      <c r="F42" s="389">
        <f t="shared" si="0"/>
        <v>0</v>
      </c>
      <c r="G42" s="678" t="e">
        <f t="shared" si="1"/>
        <v>#DIV/0!</v>
      </c>
      <c r="H42" s="628"/>
      <c r="I42" s="352"/>
    </row>
    <row r="43" spans="1:9" s="83" customFormat="1" ht="30" customHeight="1">
      <c r="A43" s="176" t="s">
        <v>437</v>
      </c>
      <c r="B43" s="284" t="s">
        <v>438</v>
      </c>
      <c r="C43" s="486">
        <f>C44</f>
        <v>0</v>
      </c>
      <c r="D43" s="486">
        <f>D44</f>
        <v>0</v>
      </c>
      <c r="E43" s="486">
        <f>E44</f>
        <v>0</v>
      </c>
      <c r="F43" s="389">
        <f t="shared" si="0"/>
        <v>0</v>
      </c>
      <c r="G43" s="678" t="e">
        <f t="shared" si="1"/>
        <v>#DIV/0!</v>
      </c>
      <c r="H43" s="628"/>
      <c r="I43" s="352"/>
    </row>
    <row r="44" spans="1:9" s="74" customFormat="1" ht="30" customHeight="1">
      <c r="A44" s="393" t="s">
        <v>1081</v>
      </c>
      <c r="B44" s="404" t="s">
        <v>438</v>
      </c>
      <c r="C44" s="483"/>
      <c r="D44" s="483"/>
      <c r="E44" s="483"/>
      <c r="F44" s="390">
        <f t="shared" si="0"/>
        <v>0</v>
      </c>
      <c r="G44" s="677" t="e">
        <f t="shared" si="1"/>
        <v>#DIV/0!</v>
      </c>
      <c r="H44" s="626"/>
      <c r="I44" s="353"/>
    </row>
    <row r="45" spans="1:9" s="74" customFormat="1" ht="30" customHeight="1">
      <c r="A45" s="623"/>
      <c r="B45" s="618" t="s">
        <v>491</v>
      </c>
      <c r="C45" s="472">
        <v>1779891</v>
      </c>
      <c r="D45" s="472">
        <v>936115.6</v>
      </c>
      <c r="E45" s="472">
        <v>1745485.79</v>
      </c>
      <c r="F45" s="389">
        <f t="shared" si="0"/>
        <v>-34405.20999999996</v>
      </c>
      <c r="G45" s="678">
        <f t="shared" si="1"/>
        <v>0.980670046648924</v>
      </c>
      <c r="H45" s="626"/>
      <c r="I45" s="353"/>
    </row>
    <row r="46" ht="12" customHeight="1"/>
  </sheetData>
  <sheetProtection/>
  <mergeCells count="1">
    <mergeCell ref="A1:I1"/>
  </mergeCells>
  <printOptions horizontalCentered="1" verticalCentered="1"/>
  <pageMargins left="0.4724409448818898" right="0.3937007874015748" top="0.787401574803149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"/>
  <sheetViews>
    <sheetView zoomScalePageLayoutView="0" workbookViewId="0" topLeftCell="A1">
      <selection activeCell="J10" sqref="J10"/>
    </sheetView>
  </sheetViews>
  <sheetFormatPr defaultColWidth="9.00390625" defaultRowHeight="11.25"/>
  <cols>
    <col min="1" max="1" width="9.375" style="0" customWidth="1"/>
    <col min="2" max="2" width="14.25390625" style="0" customWidth="1"/>
    <col min="3" max="3" width="10.875" style="0" customWidth="1"/>
    <col min="8" max="9" width="18.125" style="0" customWidth="1"/>
    <col min="10" max="10" width="17.875" style="0" customWidth="1"/>
    <col min="11" max="11" width="9.00390625" style="0" hidden="1" customWidth="1"/>
  </cols>
  <sheetData>
    <row r="4" ht="11.25">
      <c r="A4" s="357" t="s">
        <v>469</v>
      </c>
    </row>
    <row r="6" spans="1:10" ht="11.25">
      <c r="A6" s="355" t="s">
        <v>470</v>
      </c>
      <c r="B6" s="356" t="s">
        <v>1119</v>
      </c>
      <c r="C6" s="709" t="s">
        <v>471</v>
      </c>
      <c r="D6" s="710"/>
      <c r="E6" s="710"/>
      <c r="F6" s="710"/>
      <c r="G6" s="710"/>
      <c r="H6" s="711"/>
      <c r="I6" s="356" t="s">
        <v>472</v>
      </c>
      <c r="J6" s="712" t="s">
        <v>479</v>
      </c>
    </row>
    <row r="7" spans="1:10" ht="11.25">
      <c r="A7" s="356"/>
      <c r="B7" s="356"/>
      <c r="C7" s="355" t="s">
        <v>473</v>
      </c>
      <c r="D7" s="355" t="s">
        <v>474</v>
      </c>
      <c r="E7" s="355" t="s">
        <v>475</v>
      </c>
      <c r="F7" s="355" t="s">
        <v>476</v>
      </c>
      <c r="G7" s="355" t="s">
        <v>477</v>
      </c>
      <c r="H7" s="355" t="s">
        <v>478</v>
      </c>
      <c r="I7" s="356" t="s">
        <v>491</v>
      </c>
      <c r="J7" s="713"/>
    </row>
    <row r="8" spans="1:10" ht="11.25">
      <c r="A8" s="361">
        <v>1</v>
      </c>
      <c r="B8" s="361">
        <v>2</v>
      </c>
      <c r="C8" s="361">
        <v>3</v>
      </c>
      <c r="D8" s="361">
        <v>4</v>
      </c>
      <c r="E8" s="361">
        <v>5</v>
      </c>
      <c r="F8" s="361">
        <v>6</v>
      </c>
      <c r="G8" s="361">
        <v>7</v>
      </c>
      <c r="H8" s="361">
        <v>8</v>
      </c>
      <c r="I8" s="361">
        <v>9</v>
      </c>
      <c r="J8" s="361">
        <v>10</v>
      </c>
    </row>
    <row r="9" spans="1:10" ht="11.25">
      <c r="A9" s="356" t="s">
        <v>467</v>
      </c>
      <c r="B9" s="355"/>
      <c r="C9" s="359">
        <v>1485568.88</v>
      </c>
      <c r="D9" s="355"/>
      <c r="E9" s="355"/>
      <c r="F9" s="355"/>
      <c r="G9" s="355"/>
      <c r="H9" s="359">
        <f>C9</f>
        <v>1485568.88</v>
      </c>
      <c r="I9" s="359">
        <v>1569890</v>
      </c>
      <c r="J9" s="679">
        <f>H9/I9</f>
        <v>0.9462885170298555</v>
      </c>
    </row>
    <row r="10" spans="1:10" ht="11.25">
      <c r="A10" s="356" t="s">
        <v>468</v>
      </c>
      <c r="B10" s="355"/>
      <c r="C10" s="359">
        <v>259916.91</v>
      </c>
      <c r="D10" s="355"/>
      <c r="E10" s="355"/>
      <c r="F10" s="355"/>
      <c r="G10" s="355"/>
      <c r="H10" s="359">
        <f>C10</f>
        <v>259916.91</v>
      </c>
      <c r="I10" s="359">
        <v>203501</v>
      </c>
      <c r="J10" s="679">
        <f>H10/I10</f>
        <v>1.2772266966747092</v>
      </c>
    </row>
    <row r="11" spans="1:10" ht="11.25">
      <c r="A11" s="355"/>
      <c r="B11" s="358" t="s">
        <v>480</v>
      </c>
      <c r="C11" s="360">
        <f>SUM(C9+C10)</f>
        <v>1745485.7899999998</v>
      </c>
      <c r="D11" s="355"/>
      <c r="E11" s="355"/>
      <c r="F11" s="355"/>
      <c r="G11" s="355"/>
      <c r="H11" s="360">
        <f>C11</f>
        <v>1745485.7899999998</v>
      </c>
      <c r="I11" s="360">
        <f>SUM(I9:I10)</f>
        <v>1773391</v>
      </c>
      <c r="J11" s="680">
        <f>H11/I11</f>
        <v>0.9842644910231302</v>
      </c>
    </row>
    <row r="12" ht="2.25" customHeight="1">
      <c r="C12" t="s">
        <v>400</v>
      </c>
    </row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</sheetData>
  <sheetProtection/>
  <mergeCells count="2">
    <mergeCell ref="C6:H6"/>
    <mergeCell ref="J6:J7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1.25"/>
  <cols>
    <col min="1" max="1" width="4.50390625" style="2" customWidth="1"/>
    <col min="2" max="2" width="5.00390625" style="2" customWidth="1"/>
    <col min="3" max="3" width="30.375" style="2" customWidth="1"/>
    <col min="4" max="4" width="24.125" style="2" customWidth="1"/>
    <col min="5" max="16384" width="9.00390625" style="2" customWidth="1"/>
  </cols>
  <sheetData>
    <row r="1" spans="1:11" ht="11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1.25">
      <c r="A2" s="14"/>
      <c r="K2" s="15"/>
    </row>
    <row r="3" spans="1:11" ht="11.25">
      <c r="A3" s="14"/>
      <c r="K3" s="15"/>
    </row>
    <row r="4" spans="1:11" ht="11.25">
      <c r="A4" s="14"/>
      <c r="K4" s="15"/>
    </row>
    <row r="5" spans="1:11" ht="11.25">
      <c r="A5" s="14"/>
      <c r="K5" s="15"/>
    </row>
    <row r="6" spans="1:11" ht="11.25">
      <c r="A6" s="14"/>
      <c r="K6" s="15"/>
    </row>
    <row r="7" spans="1:11" ht="18">
      <c r="A7" s="14"/>
      <c r="C7" s="697"/>
      <c r="D7" s="697"/>
      <c r="E7" s="697"/>
      <c r="F7" s="697"/>
      <c r="G7" s="697"/>
      <c r="H7" s="697"/>
      <c r="I7" s="697"/>
      <c r="J7" s="697"/>
      <c r="K7" s="698"/>
    </row>
    <row r="8" spans="1:11" ht="18">
      <c r="A8" s="14"/>
      <c r="C8" s="697"/>
      <c r="D8" s="697"/>
      <c r="E8" s="697"/>
      <c r="F8" s="697"/>
      <c r="G8" s="697"/>
      <c r="H8" s="697"/>
      <c r="I8" s="697"/>
      <c r="J8" s="697"/>
      <c r="K8" s="698"/>
    </row>
    <row r="9" spans="1:11" ht="11.25">
      <c r="A9" s="14"/>
      <c r="K9" s="15"/>
    </row>
    <row r="10" spans="1:11" ht="19.5">
      <c r="A10" s="14"/>
      <c r="C10" s="695"/>
      <c r="D10" s="695"/>
      <c r="E10" s="695"/>
      <c r="F10" s="695"/>
      <c r="G10" s="695"/>
      <c r="H10" s="695"/>
      <c r="I10" s="695"/>
      <c r="J10" s="695"/>
      <c r="K10" s="699"/>
    </row>
    <row r="11" spans="1:11" ht="18">
      <c r="A11" s="14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8">
      <c r="A12" s="14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22.5">
      <c r="A13" s="14"/>
      <c r="C13" s="700"/>
      <c r="D13" s="700"/>
      <c r="E13" s="700"/>
      <c r="F13" s="700"/>
      <c r="G13" s="700"/>
      <c r="H13" s="700"/>
      <c r="I13" s="700"/>
      <c r="J13" s="700"/>
      <c r="K13" s="701"/>
    </row>
    <row r="14" spans="1:11" ht="40.5" customHeight="1">
      <c r="A14" s="14"/>
      <c r="K14" s="15"/>
    </row>
    <row r="15" spans="1:11" ht="18">
      <c r="A15" s="14"/>
      <c r="C15" s="3"/>
      <c r="D15" s="18"/>
      <c r="E15" s="19"/>
      <c r="K15" s="15"/>
    </row>
    <row r="16" spans="1:11" ht="18">
      <c r="A16" s="14"/>
      <c r="C16" s="3"/>
      <c r="D16" s="18"/>
      <c r="E16" s="19"/>
      <c r="K16" s="15"/>
    </row>
    <row r="17" spans="1:11" ht="18">
      <c r="A17" s="14"/>
      <c r="C17" s="63"/>
      <c r="D17" s="18"/>
      <c r="E17" s="19"/>
      <c r="K17" s="15"/>
    </row>
    <row r="18" spans="1:11" ht="18">
      <c r="A18" s="14"/>
      <c r="C18" s="3"/>
      <c r="D18" s="18"/>
      <c r="E18" s="19"/>
      <c r="K18" s="15"/>
    </row>
    <row r="19" spans="1:11" ht="18">
      <c r="A19" s="14"/>
      <c r="C19" s="20"/>
      <c r="D19" s="20"/>
      <c r="E19" s="20"/>
      <c r="K19" s="15"/>
    </row>
    <row r="20" spans="1:11" ht="11.25">
      <c r="A20" s="14"/>
      <c r="K20" s="15"/>
    </row>
    <row r="21" spans="1:11" ht="11.25">
      <c r="A21" s="14"/>
      <c r="K21" s="15"/>
    </row>
    <row r="22" spans="1:11" ht="11.25">
      <c r="A22" s="14"/>
      <c r="K22" s="15"/>
    </row>
    <row r="23" spans="1:11" ht="11.25">
      <c r="A23" s="14"/>
      <c r="K23" s="15"/>
    </row>
    <row r="24" spans="1:11" ht="11.25">
      <c r="A24" s="14"/>
      <c r="K24" s="15"/>
    </row>
    <row r="25" spans="1:11" ht="18">
      <c r="A25" s="14"/>
      <c r="C25" s="697"/>
      <c r="D25" s="697"/>
      <c r="E25" s="697"/>
      <c r="F25" s="697"/>
      <c r="G25" s="697"/>
      <c r="H25" s="697"/>
      <c r="I25" s="697"/>
      <c r="J25" s="697"/>
      <c r="K25" s="698"/>
    </row>
    <row r="26" spans="1:11" ht="18">
      <c r="A26" s="14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8">
      <c r="A27" s="14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2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</row>
  </sheetData>
  <sheetProtection/>
  <mergeCells count="5">
    <mergeCell ref="C25:K25"/>
    <mergeCell ref="C7:K7"/>
    <mergeCell ref="C8:K8"/>
    <mergeCell ref="C10:K10"/>
    <mergeCell ref="C13:K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8"/>
  <sheetViews>
    <sheetView view="pageBreakPreview" zoomScale="55" zoomScaleNormal="75" zoomScaleSheetLayoutView="55" zoomScalePageLayoutView="0" workbookViewId="0" topLeftCell="A1">
      <selection activeCell="E83" sqref="E83"/>
    </sheetView>
  </sheetViews>
  <sheetFormatPr defaultColWidth="8.00390625" defaultRowHeight="11.25"/>
  <cols>
    <col min="1" max="1" width="11.125" style="569" customWidth="1"/>
    <col min="2" max="2" width="66.75390625" style="576" customWidth="1"/>
    <col min="3" max="7" width="25.625" style="336" customWidth="1"/>
    <col min="8" max="8" width="20.625" style="148" hidden="1" customWidth="1"/>
    <col min="9" max="9" width="20.625" style="30" customWidth="1"/>
    <col min="10" max="10" width="2.75390625" style="29" customWidth="1"/>
    <col min="11" max="11" width="9.375" style="29" customWidth="1"/>
    <col min="12" max="16384" width="8.00390625" style="29" customWidth="1"/>
  </cols>
  <sheetData>
    <row r="1" spans="1:9" s="341" customFormat="1" ht="34.5" customHeight="1">
      <c r="A1" s="559"/>
      <c r="B1" s="702" t="s">
        <v>1290</v>
      </c>
      <c r="C1" s="702"/>
      <c r="D1" s="702"/>
      <c r="E1" s="702"/>
      <c r="F1" s="702"/>
      <c r="G1" s="702"/>
      <c r="H1" s="702"/>
      <c r="I1" s="340"/>
    </row>
    <row r="2" spans="1:9" s="94" customFormat="1" ht="64.5" customHeight="1">
      <c r="A2" s="327" t="s">
        <v>485</v>
      </c>
      <c r="B2" s="328" t="s">
        <v>486</v>
      </c>
      <c r="C2" s="329" t="s">
        <v>384</v>
      </c>
      <c r="D2" s="329" t="s">
        <v>1278</v>
      </c>
      <c r="E2" s="329" t="s">
        <v>353</v>
      </c>
      <c r="F2" s="370" t="s">
        <v>857</v>
      </c>
      <c r="G2" s="370" t="s">
        <v>859</v>
      </c>
      <c r="H2" s="177"/>
      <c r="I2" s="88"/>
    </row>
    <row r="3" spans="1:9" s="253" customFormat="1" ht="39.75" customHeight="1">
      <c r="A3" s="327" t="s">
        <v>484</v>
      </c>
      <c r="B3" s="328">
        <v>2</v>
      </c>
      <c r="C3" s="329">
        <v>3</v>
      </c>
      <c r="D3" s="329">
        <v>4</v>
      </c>
      <c r="E3" s="329">
        <v>5</v>
      </c>
      <c r="F3" s="329">
        <v>6</v>
      </c>
      <c r="G3" s="329"/>
      <c r="H3" s="177"/>
      <c r="I3" s="252"/>
    </row>
    <row r="4" spans="1:9" s="94" customFormat="1" ht="39.75" customHeight="1">
      <c r="A4" s="560"/>
      <c r="B4" s="570" t="s">
        <v>1295</v>
      </c>
      <c r="C4" s="330">
        <f>C5+C14+C20+C22</f>
        <v>1997495.94</v>
      </c>
      <c r="D4" s="330">
        <f>D5+D14+D20+D22</f>
        <v>1300888.3199999998</v>
      </c>
      <c r="E4" s="330">
        <f>E5+E14+E20+E22</f>
        <v>2034095.79</v>
      </c>
      <c r="F4" s="525">
        <f>E4-C4</f>
        <v>36599.85000000009</v>
      </c>
      <c r="G4" s="523">
        <f>E4/C4</f>
        <v>1.0183228657776395</v>
      </c>
      <c r="H4" s="178"/>
      <c r="I4" s="88"/>
    </row>
    <row r="5" spans="1:9" s="90" customFormat="1" ht="39.75" customHeight="1">
      <c r="A5" s="561" t="s">
        <v>1121</v>
      </c>
      <c r="B5" s="571" t="s">
        <v>1093</v>
      </c>
      <c r="C5" s="331">
        <f>SUM(C6:C13)</f>
        <v>1034490</v>
      </c>
      <c r="D5" s="331">
        <f>SUM(D6:D13)</f>
        <v>643160.4299999999</v>
      </c>
      <c r="E5" s="331">
        <f>SUM(E6:E13)</f>
        <v>1070490</v>
      </c>
      <c r="F5" s="525">
        <f aca="true" t="shared" si="0" ref="F5:F68">E5-C5</f>
        <v>36000</v>
      </c>
      <c r="G5" s="523">
        <f aca="true" t="shared" si="1" ref="G5:G68">E5/C5</f>
        <v>1.0347997564017053</v>
      </c>
      <c r="H5" s="178"/>
      <c r="I5" s="115"/>
    </row>
    <row r="6" spans="1:9" s="90" customFormat="1" ht="39.75" customHeight="1">
      <c r="A6" s="562" t="s">
        <v>1122</v>
      </c>
      <c r="B6" s="572" t="s">
        <v>1094</v>
      </c>
      <c r="C6" s="332">
        <f>'ПРИХ.И ПРИМ'!C6</f>
        <v>0</v>
      </c>
      <c r="D6" s="332">
        <f>'ПРИХ.И ПРИМ'!D6</f>
        <v>0</v>
      </c>
      <c r="E6" s="332">
        <f>'ПРИХ.И ПРИМ'!E6</f>
        <v>0</v>
      </c>
      <c r="F6" s="537">
        <f t="shared" si="0"/>
        <v>0</v>
      </c>
      <c r="G6" s="538" t="e">
        <f t="shared" si="1"/>
        <v>#DIV/0!</v>
      </c>
      <c r="H6" s="180"/>
      <c r="I6" s="116"/>
    </row>
    <row r="7" spans="1:9" s="94" customFormat="1" ht="39.75" customHeight="1">
      <c r="A7" s="563" t="s">
        <v>1123</v>
      </c>
      <c r="B7" s="573" t="s">
        <v>481</v>
      </c>
      <c r="C7" s="333">
        <f>'ПРИХ.И ПРИМ'!C11</f>
        <v>0</v>
      </c>
      <c r="D7" s="333">
        <f>'ПРИХ.И ПРИМ'!D11</f>
        <v>0</v>
      </c>
      <c r="E7" s="333">
        <f>'ПРИХ.И ПРИМ'!E11</f>
        <v>0</v>
      </c>
      <c r="F7" s="537">
        <f t="shared" si="0"/>
        <v>0</v>
      </c>
      <c r="G7" s="538" t="e">
        <f t="shared" si="1"/>
        <v>#DIV/0!</v>
      </c>
      <c r="H7" s="180"/>
      <c r="I7" s="116"/>
    </row>
    <row r="8" spans="1:9" s="94" customFormat="1" ht="39.75" customHeight="1">
      <c r="A8" s="563" t="s">
        <v>1124</v>
      </c>
      <c r="B8" s="573" t="s">
        <v>1095</v>
      </c>
      <c r="C8" s="332">
        <f>'ПРИХ.И ПРИМ'!C14</f>
        <v>35000</v>
      </c>
      <c r="D8" s="332">
        <f>'ПРИХ.И ПРИМ'!D14</f>
        <v>17318</v>
      </c>
      <c r="E8" s="332">
        <f>'ПРИХ.И ПРИМ'!E14</f>
        <v>25000</v>
      </c>
      <c r="F8" s="537">
        <f t="shared" si="0"/>
        <v>-10000</v>
      </c>
      <c r="G8" s="538">
        <f t="shared" si="1"/>
        <v>0.7142857142857143</v>
      </c>
      <c r="H8" s="180"/>
      <c r="I8" s="116"/>
    </row>
    <row r="9" spans="1:10" s="94" customFormat="1" ht="39.75" customHeight="1">
      <c r="A9" s="563" t="s">
        <v>1125</v>
      </c>
      <c r="B9" s="573" t="s">
        <v>482</v>
      </c>
      <c r="C9" s="332">
        <f>'ПРИХ.И ПРИМ'!C20</f>
        <v>44840</v>
      </c>
      <c r="D9" s="332">
        <f>'ПРИХ.И ПРИМ'!D20</f>
        <v>26962</v>
      </c>
      <c r="E9" s="332">
        <f>'ПРИХ.И ПРИМ'!E20</f>
        <v>44840</v>
      </c>
      <c r="F9" s="537">
        <f t="shared" si="0"/>
        <v>0</v>
      </c>
      <c r="G9" s="538">
        <f t="shared" si="1"/>
        <v>1</v>
      </c>
      <c r="H9" s="180"/>
      <c r="I9" s="116"/>
      <c r="J9" s="117"/>
    </row>
    <row r="10" spans="1:9" s="94" customFormat="1" ht="39.75" customHeight="1">
      <c r="A10" s="563" t="s">
        <v>1126</v>
      </c>
      <c r="B10" s="573" t="s">
        <v>1096</v>
      </c>
      <c r="C10" s="332">
        <f>'ПРИХ.И ПРИМ'!C29</f>
        <v>14100</v>
      </c>
      <c r="D10" s="332">
        <f>'ПРИХ.И ПРИМ'!D29</f>
        <v>4.86</v>
      </c>
      <c r="E10" s="332">
        <f>'ПРИХ.И ПРИМ'!E29</f>
        <v>100</v>
      </c>
      <c r="F10" s="537">
        <f t="shared" si="0"/>
        <v>-14000</v>
      </c>
      <c r="G10" s="538">
        <f t="shared" si="1"/>
        <v>0.0070921985815602835</v>
      </c>
      <c r="H10" s="180"/>
      <c r="I10" s="116"/>
    </row>
    <row r="11" spans="1:9" s="94" customFormat="1" ht="39.75" customHeight="1">
      <c r="A11" s="563" t="s">
        <v>90</v>
      </c>
      <c r="B11" s="573" t="s">
        <v>91</v>
      </c>
      <c r="C11" s="332">
        <f>'ПРИХ.И ПРИМ'!C42</f>
        <v>0</v>
      </c>
      <c r="D11" s="332">
        <f>'ПРИХ.И ПРИМ'!D42</f>
        <v>0</v>
      </c>
      <c r="E11" s="332">
        <f>'ПРИХ.И ПРИМ'!E42</f>
        <v>0</v>
      </c>
      <c r="F11" s="537">
        <f t="shared" si="0"/>
        <v>0</v>
      </c>
      <c r="G11" s="538" t="e">
        <f t="shared" si="1"/>
        <v>#DIV/0!</v>
      </c>
      <c r="H11" s="180"/>
      <c r="I11" s="116"/>
    </row>
    <row r="12" spans="1:9" s="94" customFormat="1" ht="39.75" customHeight="1">
      <c r="A12" s="563" t="s">
        <v>1127</v>
      </c>
      <c r="B12" s="573" t="s">
        <v>497</v>
      </c>
      <c r="C12" s="332">
        <f>'ПРИХ.И ПРИМ'!C44</f>
        <v>940000</v>
      </c>
      <c r="D12" s="332">
        <f>'ПРИХ.И ПРИМ'!D44</f>
        <v>598875.57</v>
      </c>
      <c r="E12" s="332">
        <f>'ПРИХ.И ПРИМ'!E44</f>
        <v>1000000</v>
      </c>
      <c r="F12" s="537">
        <f t="shared" si="0"/>
        <v>60000</v>
      </c>
      <c r="G12" s="538">
        <f t="shared" si="1"/>
        <v>1.0638297872340425</v>
      </c>
      <c r="H12" s="180"/>
      <c r="I12" s="116"/>
    </row>
    <row r="13" spans="1:11" s="94" customFormat="1" ht="39.75" customHeight="1">
      <c r="A13" s="563" t="s">
        <v>1128</v>
      </c>
      <c r="B13" s="573" t="s">
        <v>496</v>
      </c>
      <c r="C13" s="332">
        <f>'ПРИХ.И ПРИМ'!C47</f>
        <v>550</v>
      </c>
      <c r="D13" s="332">
        <v>0</v>
      </c>
      <c r="E13" s="332">
        <f>'ПРИХ.И ПРИМ'!E47</f>
        <v>550</v>
      </c>
      <c r="F13" s="537">
        <f t="shared" si="0"/>
        <v>0</v>
      </c>
      <c r="G13" s="538">
        <f t="shared" si="1"/>
        <v>1</v>
      </c>
      <c r="H13" s="180"/>
      <c r="I13" s="116"/>
      <c r="K13" s="118"/>
    </row>
    <row r="14" spans="1:9" s="94" customFormat="1" ht="39.75" customHeight="1">
      <c r="A14" s="564" t="s">
        <v>95</v>
      </c>
      <c r="B14" s="570" t="s">
        <v>488</v>
      </c>
      <c r="C14" s="331">
        <f>SUM(C15:C19)</f>
        <v>843005.94</v>
      </c>
      <c r="D14" s="331">
        <f>SUM(D15:D19)</f>
        <v>456063.89</v>
      </c>
      <c r="E14" s="331">
        <f>SUM(E15:E19)</f>
        <v>701005.94</v>
      </c>
      <c r="F14" s="525">
        <f t="shared" si="0"/>
        <v>-142000</v>
      </c>
      <c r="G14" s="523">
        <f t="shared" si="1"/>
        <v>0.8315551608094244</v>
      </c>
      <c r="H14" s="178"/>
      <c r="I14" s="115"/>
    </row>
    <row r="15" spans="1:9" s="94" customFormat="1" ht="39.75" customHeight="1">
      <c r="A15" s="563" t="s">
        <v>1129</v>
      </c>
      <c r="B15" s="573" t="s">
        <v>498</v>
      </c>
      <c r="C15" s="332">
        <f>'ПРИХ.И ПРИМ'!C53</f>
        <v>30000</v>
      </c>
      <c r="D15" s="332">
        <f>'ПРИХ.И ПРИМ'!D53</f>
        <v>8959.199999999999</v>
      </c>
      <c r="E15" s="332">
        <f>'ПРИХ.И ПРИМ'!E53</f>
        <v>28000</v>
      </c>
      <c r="F15" s="537">
        <f t="shared" si="0"/>
        <v>-2000</v>
      </c>
      <c r="G15" s="538">
        <f t="shared" si="1"/>
        <v>0.9333333333333333</v>
      </c>
      <c r="H15" s="180"/>
      <c r="I15" s="116"/>
    </row>
    <row r="16" spans="1:9" s="94" customFormat="1" ht="39.75" customHeight="1">
      <c r="A16" s="563" t="s">
        <v>1130</v>
      </c>
      <c r="B16" s="573" t="s">
        <v>499</v>
      </c>
      <c r="C16" s="332">
        <f>'ПРИХ.И ПРИМ'!C64</f>
        <v>797005.94</v>
      </c>
      <c r="D16" s="332">
        <f>'ПРИХ.И ПРИМ'!D64</f>
        <v>433624.09</v>
      </c>
      <c r="E16" s="332">
        <f>'ПРИХ.И ПРИМ'!E64</f>
        <v>657005.94</v>
      </c>
      <c r="F16" s="537">
        <f t="shared" si="0"/>
        <v>-140000</v>
      </c>
      <c r="G16" s="538">
        <f t="shared" si="1"/>
        <v>0.8243425889648953</v>
      </c>
      <c r="H16" s="180"/>
      <c r="I16" s="116"/>
    </row>
    <row r="17" spans="1:9" s="94" customFormat="1" ht="39.75" customHeight="1">
      <c r="A17" s="563" t="s">
        <v>108</v>
      </c>
      <c r="B17" s="573" t="s">
        <v>109</v>
      </c>
      <c r="C17" s="332">
        <f>'ПРИХ.И ПРИМ'!C95</f>
        <v>0</v>
      </c>
      <c r="D17" s="332">
        <f>'ПРИХ.И ПРИМ'!D95</f>
        <v>30</v>
      </c>
      <c r="E17" s="332">
        <f>'ПРИХ.И ПРИМ'!E95</f>
        <v>0</v>
      </c>
      <c r="F17" s="537">
        <f t="shared" si="0"/>
        <v>0</v>
      </c>
      <c r="G17" s="538" t="e">
        <f t="shared" si="1"/>
        <v>#DIV/0!</v>
      </c>
      <c r="H17" s="180"/>
      <c r="I17" s="116"/>
    </row>
    <row r="18" spans="1:9" s="94" customFormat="1" ht="39.75" customHeight="1">
      <c r="A18" s="563" t="s">
        <v>239</v>
      </c>
      <c r="B18" s="573" t="s">
        <v>498</v>
      </c>
      <c r="C18" s="332">
        <f>'ПРИХ.И ПРИМ'!C97</f>
        <v>0</v>
      </c>
      <c r="D18" s="332">
        <f>'ПРИХ.И ПРИМ'!D97</f>
        <v>0</v>
      </c>
      <c r="E18" s="332">
        <f>'ПРИХ.И ПРИМ'!E97</f>
        <v>0</v>
      </c>
      <c r="F18" s="537">
        <f t="shared" si="0"/>
        <v>0</v>
      </c>
      <c r="G18" s="538" t="e">
        <f t="shared" si="1"/>
        <v>#DIV/0!</v>
      </c>
      <c r="H18" s="180"/>
      <c r="I18" s="116"/>
    </row>
    <row r="19" spans="1:9" s="94" customFormat="1" ht="39.75" customHeight="1">
      <c r="A19" s="563" t="s">
        <v>1131</v>
      </c>
      <c r="B19" s="573" t="s">
        <v>483</v>
      </c>
      <c r="C19" s="332">
        <f>'ПРИХ.И ПРИМ'!C100</f>
        <v>16000</v>
      </c>
      <c r="D19" s="332">
        <f>'ПРИХ.И ПРИМ'!D100</f>
        <v>13450.6</v>
      </c>
      <c r="E19" s="332">
        <f>'ПРИХ.И ПРИМ'!E100</f>
        <v>16000</v>
      </c>
      <c r="F19" s="537">
        <f t="shared" si="0"/>
        <v>0</v>
      </c>
      <c r="G19" s="538">
        <f t="shared" si="1"/>
        <v>1</v>
      </c>
      <c r="H19" s="180"/>
      <c r="I19" s="116"/>
    </row>
    <row r="20" spans="1:9" s="93" customFormat="1" ht="39.75" customHeight="1">
      <c r="A20" s="564" t="s">
        <v>111</v>
      </c>
      <c r="B20" s="570" t="s">
        <v>500</v>
      </c>
      <c r="C20" s="331">
        <f>C21</f>
        <v>0</v>
      </c>
      <c r="D20" s="331">
        <f>D21</f>
        <v>15047</v>
      </c>
      <c r="E20" s="331">
        <f>E21</f>
        <v>20000</v>
      </c>
      <c r="F20" s="525">
        <f t="shared" si="0"/>
        <v>20000</v>
      </c>
      <c r="G20" s="523" t="e">
        <f t="shared" si="1"/>
        <v>#DIV/0!</v>
      </c>
      <c r="H20" s="178"/>
      <c r="I20" s="115"/>
    </row>
    <row r="21" spans="1:9" s="94" customFormat="1" ht="39.75" customHeight="1">
      <c r="A21" s="563" t="s">
        <v>1132</v>
      </c>
      <c r="B21" s="573" t="s">
        <v>500</v>
      </c>
      <c r="C21" s="332">
        <f>'ПРИХ.И ПРИМ'!C105</f>
        <v>0</v>
      </c>
      <c r="D21" s="332">
        <f>'ПРИХ.И ПРИМ'!D105</f>
        <v>15047</v>
      </c>
      <c r="E21" s="332">
        <f>'ПРИХ.И ПРИМ'!E105</f>
        <v>20000</v>
      </c>
      <c r="F21" s="537">
        <f t="shared" si="0"/>
        <v>20000</v>
      </c>
      <c r="G21" s="538" t="e">
        <f t="shared" si="1"/>
        <v>#DIV/0!</v>
      </c>
      <c r="H21" s="180"/>
      <c r="I21" s="116"/>
    </row>
    <row r="22" spans="1:9" s="93" customFormat="1" ht="39.75" customHeight="1">
      <c r="A22" s="564" t="s">
        <v>1133</v>
      </c>
      <c r="B22" s="570" t="s">
        <v>1097</v>
      </c>
      <c r="C22" s="331">
        <f>SUM(C23:C24)</f>
        <v>120000</v>
      </c>
      <c r="D22" s="331">
        <f>SUM(D23:D24)</f>
        <v>186617</v>
      </c>
      <c r="E22" s="331">
        <f>SUM(E23:E24)</f>
        <v>242599.85</v>
      </c>
      <c r="F22" s="525">
        <f t="shared" si="0"/>
        <v>122599.85</v>
      </c>
      <c r="G22" s="523">
        <f t="shared" si="1"/>
        <v>2.0216654166666665</v>
      </c>
      <c r="H22" s="178"/>
      <c r="I22" s="115"/>
    </row>
    <row r="23" spans="1:9" s="94" customFormat="1" ht="39.75" customHeight="1">
      <c r="A23" s="563" t="s">
        <v>240</v>
      </c>
      <c r="B23" s="573" t="s">
        <v>241</v>
      </c>
      <c r="C23" s="332">
        <f>'ПРИХ.И ПРИМ'!C115</f>
        <v>120000</v>
      </c>
      <c r="D23" s="332">
        <f>'ПРИХ.И ПРИМ'!D115</f>
        <v>82197</v>
      </c>
      <c r="E23" s="332">
        <f>'ПРИХ.И ПРИМ'!E115</f>
        <v>138179.85</v>
      </c>
      <c r="F23" s="537">
        <f t="shared" si="0"/>
        <v>18179.850000000006</v>
      </c>
      <c r="G23" s="538">
        <f t="shared" si="1"/>
        <v>1.15149875</v>
      </c>
      <c r="H23" s="180"/>
      <c r="I23" s="116"/>
    </row>
    <row r="24" spans="1:9" s="94" customFormat="1" ht="39.75" customHeight="1">
      <c r="A24" s="563" t="s">
        <v>242</v>
      </c>
      <c r="B24" s="573" t="s">
        <v>243</v>
      </c>
      <c r="C24" s="332">
        <f>'ПРИХ.И ПРИМ'!C121</f>
        <v>0</v>
      </c>
      <c r="D24" s="332">
        <f>'ПРИХ.И ПРИМ'!D121</f>
        <v>104420</v>
      </c>
      <c r="E24" s="332">
        <f>'ПРИХ.И ПРИМ'!E121</f>
        <v>104420</v>
      </c>
      <c r="F24" s="537">
        <f t="shared" si="0"/>
        <v>104420</v>
      </c>
      <c r="G24" s="538" t="e">
        <f t="shared" si="1"/>
        <v>#DIV/0!</v>
      </c>
      <c r="H24" s="180"/>
      <c r="I24" s="116"/>
    </row>
    <row r="25" spans="1:9" s="93" customFormat="1" ht="39.75" customHeight="1">
      <c r="A25" s="327"/>
      <c r="B25" s="570" t="s">
        <v>1294</v>
      </c>
      <c r="C25" s="331">
        <f>C26+C36+C39</f>
        <v>1443415.82</v>
      </c>
      <c r="D25" s="331">
        <f>D26+D36+D39</f>
        <v>907726.68</v>
      </c>
      <c r="E25" s="331">
        <f>E26+E36+E39</f>
        <v>1528771.2200000002</v>
      </c>
      <c r="F25" s="525">
        <f t="shared" si="0"/>
        <v>85355.40000000014</v>
      </c>
      <c r="G25" s="523">
        <f t="shared" si="1"/>
        <v>1.0591343109984759</v>
      </c>
      <c r="H25" s="178"/>
      <c r="I25" s="115"/>
    </row>
    <row r="26" spans="1:9" s="93" customFormat="1" ht="39.75" customHeight="1">
      <c r="A26" s="564" t="s">
        <v>1159</v>
      </c>
      <c r="B26" s="570" t="s">
        <v>1160</v>
      </c>
      <c r="C26" s="331">
        <f>SUM(C27:C35)</f>
        <v>1397116.82</v>
      </c>
      <c r="D26" s="331">
        <f>SUM(D27:D35)</f>
        <v>902726.68</v>
      </c>
      <c r="E26" s="331">
        <f>SUM(E27:E35)</f>
        <v>1484467.2200000002</v>
      </c>
      <c r="F26" s="525">
        <f t="shared" si="0"/>
        <v>87350.40000000014</v>
      </c>
      <c r="G26" s="523">
        <f t="shared" si="1"/>
        <v>1.0625219013539613</v>
      </c>
      <c r="H26" s="178"/>
      <c r="I26" s="115"/>
    </row>
    <row r="27" spans="1:9" s="94" customFormat="1" ht="39.75" customHeight="1">
      <c r="A27" s="563" t="s">
        <v>1161</v>
      </c>
      <c r="B27" s="573" t="s">
        <v>244</v>
      </c>
      <c r="C27" s="332">
        <f>'РАСХ.И ИЗДАЦИ'!D6</f>
        <v>569587.91</v>
      </c>
      <c r="D27" s="332">
        <f>'РАСХ.И ИЗДАЦИ'!E6</f>
        <v>382611.31</v>
      </c>
      <c r="E27" s="332">
        <f>'РАСХ.И ИЗДАЦИ'!F6</f>
        <v>592445.3300000001</v>
      </c>
      <c r="F27" s="537">
        <f t="shared" si="0"/>
        <v>22857.420000000042</v>
      </c>
      <c r="G27" s="538">
        <f t="shared" si="1"/>
        <v>1.0401297492427464</v>
      </c>
      <c r="H27" s="180"/>
      <c r="I27" s="116"/>
    </row>
    <row r="28" spans="1:9" s="94" customFormat="1" ht="39.75" customHeight="1">
      <c r="A28" s="563" t="s">
        <v>1162</v>
      </c>
      <c r="B28" s="573" t="s">
        <v>508</v>
      </c>
      <c r="C28" s="332">
        <f>'РАСХ.И ИЗДАЦИ'!D11</f>
        <v>377789.91000000003</v>
      </c>
      <c r="D28" s="332">
        <f>'РАСХ.И ИЗДАЦИ'!E11</f>
        <v>239308.94</v>
      </c>
      <c r="E28" s="332">
        <f>'РАСХ.И ИЗДАЦИ'!F11</f>
        <v>403782.89</v>
      </c>
      <c r="F28" s="537">
        <f t="shared" si="0"/>
        <v>25992.97999999998</v>
      </c>
      <c r="G28" s="538">
        <f t="shared" si="1"/>
        <v>1.0688027374791453</v>
      </c>
      <c r="H28" s="180"/>
      <c r="I28" s="116"/>
    </row>
    <row r="29" spans="1:9" s="94" customFormat="1" ht="39.75" customHeight="1">
      <c r="A29" s="563" t="s">
        <v>1163</v>
      </c>
      <c r="B29" s="573" t="s">
        <v>1067</v>
      </c>
      <c r="C29" s="332">
        <f>'РАСХ.И ИЗДАЦИ'!D21</f>
        <v>112239</v>
      </c>
      <c r="D29" s="332">
        <f>'РАСХ.И ИЗДАЦИ'!E21</f>
        <v>75874.17</v>
      </c>
      <c r="E29" s="332">
        <f>'РАСХ.И ИЗДАЦИ'!F21</f>
        <v>112239</v>
      </c>
      <c r="F29" s="537">
        <f t="shared" si="0"/>
        <v>0</v>
      </c>
      <c r="G29" s="538">
        <f t="shared" si="1"/>
        <v>1</v>
      </c>
      <c r="H29" s="180"/>
      <c r="I29" s="116"/>
    </row>
    <row r="30" spans="1:9" s="94" customFormat="1" ht="39.75" customHeight="1">
      <c r="A30" s="563" t="s">
        <v>1164</v>
      </c>
      <c r="B30" s="573" t="s">
        <v>1165</v>
      </c>
      <c r="C30" s="332">
        <f>'РАСХ.И ИЗДАЦИ'!D29</f>
        <v>12000</v>
      </c>
      <c r="D30" s="332">
        <f>'РАСХ.И ИЗДАЦИ'!E29</f>
        <v>663.27</v>
      </c>
      <c r="E30" s="332">
        <f>'РАСХ.И ИЗДАЦИ'!F29</f>
        <v>6000</v>
      </c>
      <c r="F30" s="537">
        <f t="shared" si="0"/>
        <v>-6000</v>
      </c>
      <c r="G30" s="538">
        <f t="shared" si="1"/>
        <v>0.5</v>
      </c>
      <c r="H30" s="180"/>
      <c r="I30" s="116"/>
    </row>
    <row r="31" spans="1:9" s="94" customFormat="1" ht="39.75" customHeight="1">
      <c r="A31" s="563" t="s">
        <v>1166</v>
      </c>
      <c r="B31" s="573" t="s">
        <v>500</v>
      </c>
      <c r="C31" s="332">
        <f>'РАСХ.И ИЗДАЦИ'!D31</f>
        <v>156500</v>
      </c>
      <c r="D31" s="332">
        <f>'РАСХ.И ИЗДАЦИ'!E31</f>
        <v>76990.2</v>
      </c>
      <c r="E31" s="332">
        <f>'РАСХ.И ИЗДАЦИ'!F31</f>
        <v>174000</v>
      </c>
      <c r="F31" s="537">
        <f t="shared" si="0"/>
        <v>17500</v>
      </c>
      <c r="G31" s="538">
        <f t="shared" si="1"/>
        <v>1.1118210862619808</v>
      </c>
      <c r="H31" s="180"/>
      <c r="I31" s="116"/>
    </row>
    <row r="32" spans="1:11" s="94" customFormat="1" ht="39.75" customHeight="1">
      <c r="A32" s="563" t="s">
        <v>1167</v>
      </c>
      <c r="B32" s="573" t="s">
        <v>1168</v>
      </c>
      <c r="C32" s="332">
        <f>'РАСХ.И ИЗДАЦИ'!D34</f>
        <v>169000</v>
      </c>
      <c r="D32" s="332">
        <f>'РАСХ.И ИЗДАЦИ'!E34</f>
        <v>127278.79</v>
      </c>
      <c r="E32" s="332">
        <f>'РАСХ.И ИЗДАЦИ'!F34</f>
        <v>196000</v>
      </c>
      <c r="F32" s="537">
        <f t="shared" si="0"/>
        <v>27000</v>
      </c>
      <c r="G32" s="538">
        <f t="shared" si="1"/>
        <v>1.1597633136094674</v>
      </c>
      <c r="H32" s="180"/>
      <c r="I32" s="116"/>
      <c r="K32" s="94" t="s">
        <v>400</v>
      </c>
    </row>
    <row r="33" spans="1:9" s="94" customFormat="1" ht="39.75" customHeight="1">
      <c r="A33" s="563" t="s">
        <v>1169</v>
      </c>
      <c r="B33" s="573" t="s">
        <v>1170</v>
      </c>
      <c r="C33" s="332">
        <f>'РАСХ.И ИЗДАЦИ'!D37</f>
        <v>0</v>
      </c>
      <c r="D33" s="332">
        <f>'РАСХ.И ИЗДАЦИ'!E37</f>
        <v>0</v>
      </c>
      <c r="E33" s="332">
        <f>'РАСХ.И ИЗДАЦИ'!F37</f>
        <v>0</v>
      </c>
      <c r="F33" s="537">
        <f t="shared" si="0"/>
        <v>0</v>
      </c>
      <c r="G33" s="538" t="e">
        <f t="shared" si="1"/>
        <v>#DIV/0!</v>
      </c>
      <c r="H33" s="180"/>
      <c r="I33" s="116"/>
    </row>
    <row r="34" spans="1:9" s="94" customFormat="1" ht="39.75" customHeight="1">
      <c r="A34" s="563" t="s">
        <v>245</v>
      </c>
      <c r="B34" s="573" t="s">
        <v>246</v>
      </c>
      <c r="C34" s="332">
        <f>'РАСХ.И ИЗДАЦИ'!D38</f>
        <v>0</v>
      </c>
      <c r="D34" s="332">
        <f>'РАСХ.И ИЗДАЦИ'!E38</f>
        <v>0</v>
      </c>
      <c r="E34" s="332">
        <f>'РАСХ.И ИЗДАЦИ'!F38</f>
        <v>0</v>
      </c>
      <c r="F34" s="537">
        <f t="shared" si="0"/>
        <v>0</v>
      </c>
      <c r="G34" s="538" t="e">
        <f t="shared" si="1"/>
        <v>#DIV/0!</v>
      </c>
      <c r="H34" s="180"/>
      <c r="I34" s="116"/>
    </row>
    <row r="35" spans="1:9" s="94" customFormat="1" ht="39.75" customHeight="1">
      <c r="A35" s="563" t="s">
        <v>247</v>
      </c>
      <c r="B35" s="573" t="s">
        <v>676</v>
      </c>
      <c r="C35" s="332">
        <f>'РАСХ.И ИЗДАЦИ'!D39</f>
        <v>0</v>
      </c>
      <c r="D35" s="332">
        <f>'РАСХ.И ИЗДАЦИ'!E39</f>
        <v>0</v>
      </c>
      <c r="E35" s="332">
        <f>'РАСХ.И ИЗДАЦИ'!F39</f>
        <v>0</v>
      </c>
      <c r="F35" s="537">
        <f t="shared" si="0"/>
        <v>0</v>
      </c>
      <c r="G35" s="538" t="e">
        <f t="shared" si="1"/>
        <v>#DIV/0!</v>
      </c>
      <c r="H35" s="180"/>
      <c r="I35" s="116"/>
    </row>
    <row r="36" spans="1:9" s="93" customFormat="1" ht="39.75" customHeight="1">
      <c r="A36" s="564" t="s">
        <v>1171</v>
      </c>
      <c r="B36" s="570" t="s">
        <v>1172</v>
      </c>
      <c r="C36" s="331">
        <f>SUM(C37:C38)</f>
        <v>500</v>
      </c>
      <c r="D36" s="331">
        <f>SUM(D37:D38)</f>
        <v>0</v>
      </c>
      <c r="E36" s="331">
        <f>SUM(E37:E38)</f>
        <v>500</v>
      </c>
      <c r="F36" s="525">
        <f t="shared" si="0"/>
        <v>0</v>
      </c>
      <c r="G36" s="523">
        <f t="shared" si="1"/>
        <v>1</v>
      </c>
      <c r="H36" s="178"/>
      <c r="I36" s="115"/>
    </row>
    <row r="37" spans="1:9" s="94" customFormat="1" ht="39.75" customHeight="1">
      <c r="A37" s="563" t="s">
        <v>248</v>
      </c>
      <c r="B37" s="573" t="s">
        <v>249</v>
      </c>
      <c r="C37" s="332">
        <f>'РАСХ.И ИЗДАЦИ'!D42</f>
        <v>500</v>
      </c>
      <c r="D37" s="332">
        <f>'РАСХ.И ИЗДАЦИ'!E42</f>
        <v>0</v>
      </c>
      <c r="E37" s="332">
        <f>'РАСХ.И ИЗДАЦИ'!F42</f>
        <v>500</v>
      </c>
      <c r="F37" s="537">
        <f t="shared" si="0"/>
        <v>0</v>
      </c>
      <c r="G37" s="538">
        <f t="shared" si="1"/>
        <v>1</v>
      </c>
      <c r="H37" s="180"/>
      <c r="I37" s="116"/>
    </row>
    <row r="38" spans="1:9" s="94" customFormat="1" ht="39.75" customHeight="1">
      <c r="A38" s="563" t="s">
        <v>251</v>
      </c>
      <c r="B38" s="573" t="s">
        <v>250</v>
      </c>
      <c r="C38" s="332">
        <f>'РАСХ.И ИЗДАЦИ'!D43</f>
        <v>0</v>
      </c>
      <c r="D38" s="332">
        <f>'РАСХ.И ИЗДАЦИ'!E43</f>
        <v>0</v>
      </c>
      <c r="E38" s="332">
        <f>'РАСХ.И ИЗДАЦИ'!F43</f>
        <v>0</v>
      </c>
      <c r="F38" s="537">
        <f t="shared" si="0"/>
        <v>0</v>
      </c>
      <c r="G38" s="538" t="e">
        <f t="shared" si="1"/>
        <v>#DIV/0!</v>
      </c>
      <c r="H38" s="180"/>
      <c r="I38" s="116"/>
    </row>
    <row r="39" spans="1:9" s="93" customFormat="1" ht="39.75" customHeight="1">
      <c r="A39" s="564" t="s">
        <v>35</v>
      </c>
      <c r="B39" s="570" t="s">
        <v>490</v>
      </c>
      <c r="C39" s="331">
        <f>C40</f>
        <v>45799</v>
      </c>
      <c r="D39" s="331">
        <f>D40</f>
        <v>5000</v>
      </c>
      <c r="E39" s="331">
        <f>E40</f>
        <v>43804</v>
      </c>
      <c r="F39" s="525">
        <f t="shared" si="0"/>
        <v>-1995</v>
      </c>
      <c r="G39" s="523">
        <f t="shared" si="1"/>
        <v>0.9564400969453482</v>
      </c>
      <c r="H39" s="178"/>
      <c r="I39" s="115"/>
    </row>
    <row r="40" spans="1:9" s="94" customFormat="1" ht="39.75" customHeight="1">
      <c r="A40" s="563" t="s">
        <v>35</v>
      </c>
      <c r="B40" s="573" t="s">
        <v>490</v>
      </c>
      <c r="C40" s="332">
        <f>'РАСХ.И ИЗДАЦИ'!D44</f>
        <v>45799</v>
      </c>
      <c r="D40" s="332">
        <f>'РАСХ.И ИЗДАЦИ'!E44</f>
        <v>5000</v>
      </c>
      <c r="E40" s="332">
        <f>'РАСХ.И ИЗДАЦИ'!F44</f>
        <v>43804</v>
      </c>
      <c r="F40" s="537">
        <f t="shared" si="0"/>
        <v>-1995</v>
      </c>
      <c r="G40" s="538">
        <f t="shared" si="1"/>
        <v>0.9564400969453482</v>
      </c>
      <c r="H40" s="180"/>
      <c r="I40" s="116"/>
    </row>
    <row r="41" spans="1:9" s="93" customFormat="1" ht="39.75" customHeight="1">
      <c r="A41" s="327"/>
      <c r="B41" s="570" t="s">
        <v>1293</v>
      </c>
      <c r="C41" s="331">
        <f>C4-C25</f>
        <v>554080.1199999999</v>
      </c>
      <c r="D41" s="331">
        <f>D4-D25</f>
        <v>393161.6399999998</v>
      </c>
      <c r="E41" s="331">
        <f>E4-E25</f>
        <v>505324.56999999983</v>
      </c>
      <c r="F41" s="525">
        <f t="shared" si="0"/>
        <v>-48755.55000000005</v>
      </c>
      <c r="G41" s="523">
        <f t="shared" si="1"/>
        <v>0.9120063177866766</v>
      </c>
      <c r="H41" s="178"/>
      <c r="I41" s="115"/>
    </row>
    <row r="42" spans="1:9" s="93" customFormat="1" ht="39.75" customHeight="1">
      <c r="A42" s="327"/>
      <c r="B42" s="570" t="s">
        <v>1292</v>
      </c>
      <c r="C42" s="331">
        <f>C43+C50-C52-C60</f>
        <v>-382274.12</v>
      </c>
      <c r="D42" s="331">
        <f>D43+D50-D52-D60</f>
        <v>-33352.92</v>
      </c>
      <c r="E42" s="331">
        <f>E43+E50-E52-E60</f>
        <v>-260518.57</v>
      </c>
      <c r="F42" s="525">
        <f t="shared" si="0"/>
        <v>121755.54999999999</v>
      </c>
      <c r="G42" s="523">
        <f t="shared" si="1"/>
        <v>0.6814967489821179</v>
      </c>
      <c r="H42" s="178"/>
      <c r="I42" s="115"/>
    </row>
    <row r="43" spans="1:9" s="93" customFormat="1" ht="39.75" customHeight="1">
      <c r="A43" s="564" t="s">
        <v>1134</v>
      </c>
      <c r="B43" s="570" t="s">
        <v>1147</v>
      </c>
      <c r="C43" s="331">
        <f>SUM(C44:C49)</f>
        <v>0</v>
      </c>
      <c r="D43" s="331">
        <f>SUM(D44:D49)</f>
        <v>0</v>
      </c>
      <c r="E43" s="331">
        <f>SUM(E44:E49)</f>
        <v>0</v>
      </c>
      <c r="F43" s="525">
        <f t="shared" si="0"/>
        <v>0</v>
      </c>
      <c r="G43" s="523" t="e">
        <f t="shared" si="1"/>
        <v>#DIV/0!</v>
      </c>
      <c r="H43" s="178"/>
      <c r="I43" s="115"/>
    </row>
    <row r="44" spans="1:9" s="94" customFormat="1" ht="39.75" customHeight="1">
      <c r="A44" s="563" t="s">
        <v>1135</v>
      </c>
      <c r="B44" s="573" t="s">
        <v>1136</v>
      </c>
      <c r="C44" s="332">
        <f>'ПРИХ.И ПРИМ'!C125</f>
        <v>0</v>
      </c>
      <c r="D44" s="332">
        <f>'ПРИХ.И ПРИМ'!D125</f>
        <v>0</v>
      </c>
      <c r="E44" s="332">
        <f>'ПРИХ.И ПРИМ'!E125</f>
        <v>0</v>
      </c>
      <c r="F44" s="537">
        <f t="shared" si="0"/>
        <v>0</v>
      </c>
      <c r="G44" s="538" t="e">
        <f t="shared" si="1"/>
        <v>#DIV/0!</v>
      </c>
      <c r="H44" s="180"/>
      <c r="I44" s="116"/>
    </row>
    <row r="45" spans="1:9" s="94" customFormat="1" ht="39.75" customHeight="1">
      <c r="A45" s="563" t="s">
        <v>1137</v>
      </c>
      <c r="B45" s="573" t="s">
        <v>1138</v>
      </c>
      <c r="C45" s="332">
        <f>'ПРИХ.И ПРИМ'!C131</f>
        <v>0</v>
      </c>
      <c r="D45" s="332">
        <f>'ПРИХ.И ПРИМ'!D131</f>
        <v>0</v>
      </c>
      <c r="E45" s="332">
        <f>'ПРИХ.И ПРИМ'!E131</f>
        <v>0</v>
      </c>
      <c r="F45" s="537">
        <f t="shared" si="0"/>
        <v>0</v>
      </c>
      <c r="G45" s="538" t="e">
        <f t="shared" si="1"/>
        <v>#DIV/0!</v>
      </c>
      <c r="H45" s="180"/>
      <c r="I45" s="116"/>
    </row>
    <row r="46" spans="1:9" s="94" customFormat="1" ht="39.75" customHeight="1">
      <c r="A46" s="563" t="s">
        <v>1139</v>
      </c>
      <c r="B46" s="573" t="s">
        <v>1140</v>
      </c>
      <c r="C46" s="332">
        <f>'ПРИХ.И ПРИМ'!C133</f>
        <v>0</v>
      </c>
      <c r="D46" s="332">
        <f>'ПРИХ.И ПРИМ'!D133</f>
        <v>0</v>
      </c>
      <c r="E46" s="332">
        <f>'ПРИХ.И ПРИМ'!E133</f>
        <v>0</v>
      </c>
      <c r="F46" s="537">
        <f t="shared" si="0"/>
        <v>0</v>
      </c>
      <c r="G46" s="538" t="e">
        <f t="shared" si="1"/>
        <v>#DIV/0!</v>
      </c>
      <c r="H46" s="180"/>
      <c r="I46" s="116"/>
    </row>
    <row r="47" spans="1:9" s="94" customFormat="1" ht="39.75" customHeight="1">
      <c r="A47" s="563" t="s">
        <v>1141</v>
      </c>
      <c r="B47" s="573" t="s">
        <v>599</v>
      </c>
      <c r="C47" s="332">
        <f>'ПРИХ.И ПРИМ'!C138</f>
        <v>0</v>
      </c>
      <c r="D47" s="332">
        <f>'ПРИХ.И ПРИМ'!D138</f>
        <v>0</v>
      </c>
      <c r="E47" s="332">
        <f>'ПРИХ.И ПРИМ'!E138</f>
        <v>0</v>
      </c>
      <c r="F47" s="537">
        <f t="shared" si="0"/>
        <v>0</v>
      </c>
      <c r="G47" s="538" t="e">
        <f t="shared" si="1"/>
        <v>#DIV/0!</v>
      </c>
      <c r="H47" s="180"/>
      <c r="I47" s="116"/>
    </row>
    <row r="48" spans="1:9" s="94" customFormat="1" ht="39.75" customHeight="1">
      <c r="A48" s="563" t="s">
        <v>1142</v>
      </c>
      <c r="B48" s="573" t="s">
        <v>1143</v>
      </c>
      <c r="C48" s="332">
        <f>'ПРИХ.И ПРИМ'!C140</f>
        <v>0</v>
      </c>
      <c r="D48" s="332">
        <f>'ПРИХ.И ПРИМ'!D140</f>
        <v>0</v>
      </c>
      <c r="E48" s="332">
        <f>'ПРИХ.И ПРИМ'!E140</f>
        <v>0</v>
      </c>
      <c r="F48" s="537">
        <f t="shared" si="0"/>
        <v>0</v>
      </c>
      <c r="G48" s="538" t="e">
        <f t="shared" si="1"/>
        <v>#DIV/0!</v>
      </c>
      <c r="H48" s="180"/>
      <c r="I48" s="116"/>
    </row>
    <row r="49" spans="1:9" s="94" customFormat="1" ht="39.75" customHeight="1">
      <c r="A49" s="563" t="s">
        <v>1144</v>
      </c>
      <c r="B49" s="573" t="s">
        <v>1145</v>
      </c>
      <c r="C49" s="332">
        <f>'ПРИХ.И ПРИМ'!C142</f>
        <v>0</v>
      </c>
      <c r="D49" s="332">
        <f>'ПРИХ.И ПРИМ'!D142</f>
        <v>0</v>
      </c>
      <c r="E49" s="332">
        <f>'ПРИХ.И ПРИМ'!E142</f>
        <v>0</v>
      </c>
      <c r="F49" s="537">
        <f t="shared" si="0"/>
        <v>0</v>
      </c>
      <c r="G49" s="538" t="e">
        <f t="shared" si="1"/>
        <v>#DIV/0!</v>
      </c>
      <c r="H49" s="180"/>
      <c r="I49" s="116"/>
    </row>
    <row r="50" spans="1:9" s="94" customFormat="1" ht="39.75" customHeight="1">
      <c r="A50" s="564" t="s">
        <v>252</v>
      </c>
      <c r="B50" s="570" t="s">
        <v>253</v>
      </c>
      <c r="C50" s="332">
        <f>C51</f>
        <v>0</v>
      </c>
      <c r="D50" s="332">
        <f>D51</f>
        <v>0</v>
      </c>
      <c r="E50" s="332">
        <f>E51</f>
        <v>0</v>
      </c>
      <c r="F50" s="537">
        <f t="shared" si="0"/>
        <v>0</v>
      </c>
      <c r="G50" s="538" t="e">
        <f t="shared" si="1"/>
        <v>#DIV/0!</v>
      </c>
      <c r="H50" s="180"/>
      <c r="I50" s="116"/>
    </row>
    <row r="51" spans="1:9" s="94" customFormat="1" ht="39.75" customHeight="1">
      <c r="A51" s="563" t="s">
        <v>254</v>
      </c>
      <c r="B51" s="573" t="s">
        <v>373</v>
      </c>
      <c r="C51" s="332">
        <f>'ПРИХ.И ПРИМ'!C145</f>
        <v>0</v>
      </c>
      <c r="D51" s="332">
        <f>'ПРИХ.И ПРИМ'!D145</f>
        <v>0</v>
      </c>
      <c r="E51" s="332">
        <f>'ПРИХ.И ПРИМ'!E145</f>
        <v>0</v>
      </c>
      <c r="F51" s="537">
        <f t="shared" si="0"/>
        <v>0</v>
      </c>
      <c r="G51" s="538" t="e">
        <f t="shared" si="1"/>
        <v>#DIV/0!</v>
      </c>
      <c r="H51" s="180"/>
      <c r="I51" s="116"/>
    </row>
    <row r="52" spans="1:9" s="93" customFormat="1" ht="39.75" customHeight="1">
      <c r="A52" s="564" t="s">
        <v>1146</v>
      </c>
      <c r="B52" s="570" t="s">
        <v>260</v>
      </c>
      <c r="C52" s="331">
        <f>SUM(C53:C59)</f>
        <v>382274.12</v>
      </c>
      <c r="D52" s="331">
        <f>SUM(D53:D59)</f>
        <v>33352.92</v>
      </c>
      <c r="E52" s="331">
        <f>SUM(E53:E59)</f>
        <v>260518.57</v>
      </c>
      <c r="F52" s="525">
        <f t="shared" si="0"/>
        <v>-121755.54999999999</v>
      </c>
      <c r="G52" s="523">
        <f t="shared" si="1"/>
        <v>0.6814967489821179</v>
      </c>
      <c r="H52" s="178"/>
      <c r="I52" s="115"/>
    </row>
    <row r="53" spans="1:9" s="94" customFormat="1" ht="39.75" customHeight="1">
      <c r="A53" s="563" t="s">
        <v>1148</v>
      </c>
      <c r="B53" s="573" t="s">
        <v>688</v>
      </c>
      <c r="C53" s="332">
        <f>'РАСХ.И ИЗДАЦИ'!D48</f>
        <v>382274.12</v>
      </c>
      <c r="D53" s="332">
        <f>'РАСХ.И ИЗДАЦИ'!E48</f>
        <v>33352.92</v>
      </c>
      <c r="E53" s="332">
        <f>'РАСХ.И ИЗДАЦИ'!F48</f>
        <v>260518.57</v>
      </c>
      <c r="F53" s="537">
        <f t="shared" si="0"/>
        <v>-121755.54999999999</v>
      </c>
      <c r="G53" s="538">
        <f t="shared" si="1"/>
        <v>0.6814967489821179</v>
      </c>
      <c r="H53" s="180"/>
      <c r="I53" s="116"/>
    </row>
    <row r="54" spans="1:9" s="94" customFormat="1" ht="39.75" customHeight="1">
      <c r="A54" s="563" t="s">
        <v>1149</v>
      </c>
      <c r="B54" s="573" t="s">
        <v>1150</v>
      </c>
      <c r="C54" s="332">
        <f>'РАСХ.И ИЗДАЦИ'!D56</f>
        <v>0</v>
      </c>
      <c r="D54" s="332">
        <f>'РАСХ.И ИЗДАЦИ'!E56</f>
        <v>0</v>
      </c>
      <c r="E54" s="332">
        <f>'РАСХ.И ИЗДАЦИ'!F56</f>
        <v>0</v>
      </c>
      <c r="F54" s="537">
        <f t="shared" si="0"/>
        <v>0</v>
      </c>
      <c r="G54" s="538" t="e">
        <f t="shared" si="1"/>
        <v>#DIV/0!</v>
      </c>
      <c r="H54" s="180"/>
      <c r="I54" s="116"/>
    </row>
    <row r="55" spans="1:9" s="94" customFormat="1" ht="39.75" customHeight="1">
      <c r="A55" s="563" t="s">
        <v>1151</v>
      </c>
      <c r="B55" s="573" t="s">
        <v>1152</v>
      </c>
      <c r="C55" s="332">
        <f>'РАСХ.И ИЗДАЦИ'!D58</f>
        <v>0</v>
      </c>
      <c r="D55" s="332">
        <f>'РАСХ.И ИЗДАЦИ'!E58</f>
        <v>0</v>
      </c>
      <c r="E55" s="332">
        <f>'РАСХ.И ИЗДАЦИ'!F58</f>
        <v>0</v>
      </c>
      <c r="F55" s="537">
        <f t="shared" si="0"/>
        <v>0</v>
      </c>
      <c r="G55" s="538" t="e">
        <f t="shared" si="1"/>
        <v>#DIV/0!</v>
      </c>
      <c r="H55" s="180"/>
      <c r="I55" s="116"/>
    </row>
    <row r="56" spans="1:9" s="94" customFormat="1" ht="39.75" customHeight="1">
      <c r="A56" s="563" t="s">
        <v>1153</v>
      </c>
      <c r="B56" s="573" t="s">
        <v>1154</v>
      </c>
      <c r="C56" s="332">
        <f>'РАСХ.И ИЗДАЦИ'!D60</f>
        <v>0</v>
      </c>
      <c r="D56" s="332">
        <f>'РАСХ.И ИЗДАЦИ'!E60</f>
        <v>0</v>
      </c>
      <c r="E56" s="332">
        <f>'РАСХ.И ИЗДАЦИ'!F60</f>
        <v>0</v>
      </c>
      <c r="F56" s="537">
        <f t="shared" si="0"/>
        <v>0</v>
      </c>
      <c r="G56" s="538" t="e">
        <f t="shared" si="1"/>
        <v>#DIV/0!</v>
      </c>
      <c r="H56" s="180"/>
      <c r="I56" s="116"/>
    </row>
    <row r="57" spans="1:9" s="94" customFormat="1" ht="39.75" customHeight="1">
      <c r="A57" s="563" t="s">
        <v>1155</v>
      </c>
      <c r="B57" s="573" t="s">
        <v>1156</v>
      </c>
      <c r="C57" s="332">
        <f>'РАСХ.И ИЗДАЦИ'!D62</f>
        <v>0</v>
      </c>
      <c r="D57" s="332">
        <f>'РАСХ.И ИЗДАЦИ'!E62</f>
        <v>0</v>
      </c>
      <c r="E57" s="332">
        <f>'РАСХ.И ИЗДАЦИ'!F62</f>
        <v>0</v>
      </c>
      <c r="F57" s="537">
        <f t="shared" si="0"/>
        <v>0</v>
      </c>
      <c r="G57" s="538" t="e">
        <f t="shared" si="1"/>
        <v>#DIV/0!</v>
      </c>
      <c r="H57" s="180"/>
      <c r="I57" s="116"/>
    </row>
    <row r="58" spans="1:9" s="94" customFormat="1" ht="39.75" customHeight="1">
      <c r="A58" s="563" t="s">
        <v>1157</v>
      </c>
      <c r="B58" s="573" t="s">
        <v>1158</v>
      </c>
      <c r="C58" s="332">
        <f>'РАСХ.И ИЗДАЦИ'!D64</f>
        <v>0</v>
      </c>
      <c r="D58" s="332">
        <f>'РАСХ.И ИЗДАЦИ'!E64</f>
        <v>0</v>
      </c>
      <c r="E58" s="332">
        <f>'РАСХ.И ИЗДАЦИ'!F64</f>
        <v>0</v>
      </c>
      <c r="F58" s="537">
        <f t="shared" si="0"/>
        <v>0</v>
      </c>
      <c r="G58" s="538" t="e">
        <f t="shared" si="1"/>
        <v>#DIV/0!</v>
      </c>
      <c r="H58" s="180"/>
      <c r="I58" s="116"/>
    </row>
    <row r="59" spans="1:9" s="94" customFormat="1" ht="39.75" customHeight="1">
      <c r="A59" s="563" t="s">
        <v>255</v>
      </c>
      <c r="B59" s="573" t="s">
        <v>256</v>
      </c>
      <c r="C59" s="332">
        <f>'РАСХ.И ИЗДАЦИ'!D66</f>
        <v>0</v>
      </c>
      <c r="D59" s="332">
        <f>'РАСХ.И ИЗДАЦИ'!E66</f>
        <v>0</v>
      </c>
      <c r="E59" s="332">
        <f>'РАСХ.И ИЗДАЦИ'!F66</f>
        <v>0</v>
      </c>
      <c r="F59" s="537">
        <f t="shared" si="0"/>
        <v>0</v>
      </c>
      <c r="G59" s="538" t="e">
        <f t="shared" si="1"/>
        <v>#DIV/0!</v>
      </c>
      <c r="H59" s="180"/>
      <c r="I59" s="116"/>
    </row>
    <row r="60" spans="1:9" s="94" customFormat="1" ht="39.75" customHeight="1">
      <c r="A60" s="564" t="s">
        <v>257</v>
      </c>
      <c r="B60" s="570" t="s">
        <v>258</v>
      </c>
      <c r="C60" s="331">
        <f>C61</f>
        <v>0</v>
      </c>
      <c r="D60" s="331">
        <f>D61</f>
        <v>0</v>
      </c>
      <c r="E60" s="331">
        <f>E61</f>
        <v>0</v>
      </c>
      <c r="F60" s="525">
        <f t="shared" si="0"/>
        <v>0</v>
      </c>
      <c r="G60" s="523" t="e">
        <f t="shared" si="1"/>
        <v>#DIV/0!</v>
      </c>
      <c r="H60" s="180"/>
      <c r="I60" s="116"/>
    </row>
    <row r="61" spans="1:9" s="94" customFormat="1" ht="39.75" customHeight="1">
      <c r="A61" s="563" t="s">
        <v>259</v>
      </c>
      <c r="B61" s="573" t="s">
        <v>374</v>
      </c>
      <c r="C61" s="332">
        <f>'РАСХ.И ИЗДАЦИ'!D69</f>
        <v>0</v>
      </c>
      <c r="D61" s="332">
        <f>'РАСХ.И ИЗДАЦИ'!E69</f>
        <v>0</v>
      </c>
      <c r="E61" s="332">
        <f>'РАСХ.И ИЗДАЦИ'!F69</f>
        <v>0</v>
      </c>
      <c r="F61" s="537">
        <f t="shared" si="0"/>
        <v>0</v>
      </c>
      <c r="G61" s="538" t="e">
        <f t="shared" si="1"/>
        <v>#DIV/0!</v>
      </c>
      <c r="H61" s="180"/>
      <c r="I61" s="116"/>
    </row>
    <row r="62" spans="1:9" s="93" customFormat="1" ht="39.75" customHeight="1">
      <c r="A62" s="565"/>
      <c r="B62" s="570" t="s">
        <v>1289</v>
      </c>
      <c r="C62" s="331">
        <f>C41+C42</f>
        <v>171805.99999999988</v>
      </c>
      <c r="D62" s="331">
        <f>D41+D42</f>
        <v>359808.7199999998</v>
      </c>
      <c r="E62" s="331">
        <f>E41+E42</f>
        <v>244805.99999999983</v>
      </c>
      <c r="F62" s="525">
        <f t="shared" si="0"/>
        <v>72999.99999999994</v>
      </c>
      <c r="G62" s="523">
        <f t="shared" si="1"/>
        <v>1.4248978499004692</v>
      </c>
      <c r="H62" s="178"/>
      <c r="I62" s="115"/>
    </row>
    <row r="63" spans="1:9" s="93" customFormat="1" ht="39.75" customHeight="1">
      <c r="A63" s="565"/>
      <c r="B63" s="570" t="s">
        <v>1288</v>
      </c>
      <c r="C63" s="331">
        <f>C64+C71+C78+C85</f>
        <v>-171806</v>
      </c>
      <c r="D63" s="331">
        <f>D64+D71+D78+D85</f>
        <v>-113478.47</v>
      </c>
      <c r="E63" s="331">
        <f>E64+E71+E78+E85</f>
        <v>-234878</v>
      </c>
      <c r="F63" s="525">
        <f t="shared" si="0"/>
        <v>-63072</v>
      </c>
      <c r="G63" s="523">
        <f t="shared" si="1"/>
        <v>1.3671117423140053</v>
      </c>
      <c r="H63" s="178"/>
      <c r="I63" s="115"/>
    </row>
    <row r="64" spans="1:9" s="93" customFormat="1" ht="39.75" customHeight="1">
      <c r="A64" s="565"/>
      <c r="B64" s="570" t="s">
        <v>1287</v>
      </c>
      <c r="C64" s="331">
        <f>C65-C68</f>
        <v>0</v>
      </c>
      <c r="D64" s="331">
        <f>D65-D68</f>
        <v>0</v>
      </c>
      <c r="E64" s="331">
        <f>E65-E68</f>
        <v>0</v>
      </c>
      <c r="F64" s="525">
        <f t="shared" si="0"/>
        <v>0</v>
      </c>
      <c r="G64" s="523" t="e">
        <f t="shared" si="1"/>
        <v>#DIV/0!</v>
      </c>
      <c r="H64" s="178"/>
      <c r="I64" s="115"/>
    </row>
    <row r="65" spans="1:9" s="93" customFormat="1" ht="39.75" customHeight="1">
      <c r="A65" s="564" t="s">
        <v>36</v>
      </c>
      <c r="B65" s="570" t="s">
        <v>39</v>
      </c>
      <c r="C65" s="331">
        <f>SUM(C66:C67)</f>
        <v>0</v>
      </c>
      <c r="D65" s="331">
        <f>SUM(D66:D67)</f>
        <v>0</v>
      </c>
      <c r="E65" s="331">
        <f>SUM(E66:E67)</f>
        <v>0</v>
      </c>
      <c r="F65" s="525">
        <f t="shared" si="0"/>
        <v>0</v>
      </c>
      <c r="G65" s="523" t="e">
        <f t="shared" si="1"/>
        <v>#DIV/0!</v>
      </c>
      <c r="H65" s="178"/>
      <c r="I65" s="115"/>
    </row>
    <row r="66" spans="1:9" s="94" customFormat="1" ht="39.75" customHeight="1">
      <c r="A66" s="563" t="s">
        <v>37</v>
      </c>
      <c r="B66" s="573" t="s">
        <v>1098</v>
      </c>
      <c r="C66" s="332">
        <f>ФИНАНСИРАЊЕ!C8</f>
        <v>0</v>
      </c>
      <c r="D66" s="332">
        <f>ФИНАНСИРАЊЕ!D8</f>
        <v>0</v>
      </c>
      <c r="E66" s="332">
        <f>ФИНАНСИРАЊЕ!E8</f>
        <v>0</v>
      </c>
      <c r="F66" s="537">
        <f t="shared" si="0"/>
        <v>0</v>
      </c>
      <c r="G66" s="538" t="e">
        <f t="shared" si="1"/>
        <v>#DIV/0!</v>
      </c>
      <c r="H66" s="180"/>
      <c r="I66" s="116"/>
    </row>
    <row r="67" spans="1:9" s="94" customFormat="1" ht="39.75" customHeight="1">
      <c r="A67" s="563" t="s">
        <v>261</v>
      </c>
      <c r="B67" s="573" t="s">
        <v>262</v>
      </c>
      <c r="C67" s="332">
        <f>ФИНАНСИРАЊЕ!C14</f>
        <v>0</v>
      </c>
      <c r="D67" s="332">
        <f>ФИНАНСИРАЊЕ!D14</f>
        <v>0</v>
      </c>
      <c r="E67" s="332">
        <f>ФИНАНСИРАЊЕ!E14</f>
        <v>0</v>
      </c>
      <c r="F67" s="537">
        <f t="shared" si="0"/>
        <v>0</v>
      </c>
      <c r="G67" s="538" t="e">
        <f t="shared" si="1"/>
        <v>#DIV/0!</v>
      </c>
      <c r="H67" s="180"/>
      <c r="I67" s="116"/>
    </row>
    <row r="68" spans="1:9" s="94" customFormat="1" ht="39.75" customHeight="1">
      <c r="A68" s="564" t="s">
        <v>38</v>
      </c>
      <c r="B68" s="570" t="s">
        <v>40</v>
      </c>
      <c r="C68" s="331">
        <f>SUM(C69:C70)</f>
        <v>0</v>
      </c>
      <c r="D68" s="331">
        <f>SUM(D69:D70)</f>
        <v>0</v>
      </c>
      <c r="E68" s="331">
        <f>SUM(E69:E70)</f>
        <v>0</v>
      </c>
      <c r="F68" s="525">
        <f t="shared" si="0"/>
        <v>0</v>
      </c>
      <c r="G68" s="523" t="e">
        <f t="shared" si="1"/>
        <v>#DIV/0!</v>
      </c>
      <c r="H68" s="178"/>
      <c r="I68" s="116"/>
    </row>
    <row r="69" spans="1:9" s="94" customFormat="1" ht="39.75" customHeight="1">
      <c r="A69" s="563" t="s">
        <v>41</v>
      </c>
      <c r="B69" s="573" t="s">
        <v>1075</v>
      </c>
      <c r="C69" s="332">
        <f>ФИНАНСИРАЊЕ!C18</f>
        <v>0</v>
      </c>
      <c r="D69" s="332">
        <f>ФИНАНСИРАЊЕ!D18</f>
        <v>0</v>
      </c>
      <c r="E69" s="332">
        <f>ФИНАНСИРАЊЕ!E18</f>
        <v>0</v>
      </c>
      <c r="F69" s="537">
        <f aca="true" t="shared" si="2" ref="F69:F86">E69-C69</f>
        <v>0</v>
      </c>
      <c r="G69" s="538" t="e">
        <f aca="true" t="shared" si="3" ref="G69:G86">E69/C69</f>
        <v>#DIV/0!</v>
      </c>
      <c r="H69" s="180"/>
      <c r="I69" s="116"/>
    </row>
    <row r="70" spans="1:9" s="94" customFormat="1" ht="39.75" customHeight="1">
      <c r="A70" s="563" t="s">
        <v>263</v>
      </c>
      <c r="B70" s="573" t="s">
        <v>264</v>
      </c>
      <c r="C70" s="332">
        <f>ФИНАНСИРАЊЕ!C24</f>
        <v>0</v>
      </c>
      <c r="D70" s="332">
        <f>ФИНАНСИРАЊЕ!D24</f>
        <v>0</v>
      </c>
      <c r="E70" s="332">
        <f>ФИНАНСИРАЊЕ!E24</f>
        <v>0</v>
      </c>
      <c r="F70" s="537">
        <f t="shared" si="2"/>
        <v>0</v>
      </c>
      <c r="G70" s="538" t="e">
        <f t="shared" si="3"/>
        <v>#DIV/0!</v>
      </c>
      <c r="H70" s="180"/>
      <c r="I70" s="116"/>
    </row>
    <row r="71" spans="1:9" s="94" customFormat="1" ht="39.75" customHeight="1">
      <c r="A71" s="565"/>
      <c r="B71" s="570" t="s">
        <v>1284</v>
      </c>
      <c r="C71" s="331">
        <f>C72-C75</f>
        <v>-171806</v>
      </c>
      <c r="D71" s="331">
        <f>D72-D75</f>
        <v>-113478.47</v>
      </c>
      <c r="E71" s="331">
        <f>E72-E75</f>
        <v>-171806</v>
      </c>
      <c r="F71" s="525">
        <f t="shared" si="2"/>
        <v>0</v>
      </c>
      <c r="G71" s="523">
        <f t="shared" si="3"/>
        <v>1</v>
      </c>
      <c r="H71" s="178"/>
      <c r="I71" s="116"/>
    </row>
    <row r="72" spans="1:9" s="94" customFormat="1" ht="39.75" customHeight="1">
      <c r="A72" s="564" t="s">
        <v>42</v>
      </c>
      <c r="B72" s="570" t="s">
        <v>265</v>
      </c>
      <c r="C72" s="331">
        <f>SUM(C73:C74)</f>
        <v>0</v>
      </c>
      <c r="D72" s="331">
        <f>SUM(D73:D74)</f>
        <v>0</v>
      </c>
      <c r="E72" s="331">
        <f>SUM(E73:E74)</f>
        <v>0</v>
      </c>
      <c r="F72" s="525">
        <f t="shared" si="2"/>
        <v>0</v>
      </c>
      <c r="G72" s="523" t="e">
        <f t="shared" si="3"/>
        <v>#DIV/0!</v>
      </c>
      <c r="H72" s="178"/>
      <c r="I72" s="116"/>
    </row>
    <row r="73" spans="1:9" s="94" customFormat="1" ht="39.75" customHeight="1">
      <c r="A73" s="563" t="s">
        <v>43</v>
      </c>
      <c r="B73" s="573" t="s">
        <v>266</v>
      </c>
      <c r="C73" s="332">
        <f>ФИНАНСИРАЊЕ!C29</f>
        <v>0</v>
      </c>
      <c r="D73" s="332">
        <f>ФИНАНСИРАЊЕ!D29</f>
        <v>0</v>
      </c>
      <c r="E73" s="332">
        <f>ФИНАНСИРАЊЕ!E29</f>
        <v>0</v>
      </c>
      <c r="F73" s="537">
        <f t="shared" si="2"/>
        <v>0</v>
      </c>
      <c r="G73" s="538" t="e">
        <f t="shared" si="3"/>
        <v>#DIV/0!</v>
      </c>
      <c r="H73" s="180"/>
      <c r="I73" s="116"/>
    </row>
    <row r="74" spans="1:9" s="94" customFormat="1" ht="39.75" customHeight="1">
      <c r="A74" s="563" t="s">
        <v>267</v>
      </c>
      <c r="B74" s="573" t="s">
        <v>268</v>
      </c>
      <c r="C74" s="332">
        <f>ФИНАНСИРАЊЕ!C32</f>
        <v>0</v>
      </c>
      <c r="D74" s="332">
        <f>ФИНАНСИРАЊЕ!D32</f>
        <v>0</v>
      </c>
      <c r="E74" s="332">
        <f>ФИНАНСИРАЊЕ!E32</f>
        <v>0</v>
      </c>
      <c r="F74" s="537">
        <f t="shared" si="2"/>
        <v>0</v>
      </c>
      <c r="G74" s="538" t="e">
        <f t="shared" si="3"/>
        <v>#DIV/0!</v>
      </c>
      <c r="H74" s="180"/>
      <c r="I74" s="116"/>
    </row>
    <row r="75" spans="1:9" s="94" customFormat="1" ht="39.75" customHeight="1">
      <c r="A75" s="564" t="s">
        <v>44</v>
      </c>
      <c r="B75" s="570" t="s">
        <v>45</v>
      </c>
      <c r="C75" s="331">
        <f>SUM(C76:C77)</f>
        <v>171806</v>
      </c>
      <c r="D75" s="331">
        <f>SUM(D76:D77)</f>
        <v>113478.47</v>
      </c>
      <c r="E75" s="331">
        <f>SUM(E76:E77)</f>
        <v>171806</v>
      </c>
      <c r="F75" s="525">
        <f t="shared" si="2"/>
        <v>0</v>
      </c>
      <c r="G75" s="523">
        <f t="shared" si="3"/>
        <v>1</v>
      </c>
      <c r="H75" s="178"/>
      <c r="I75" s="116"/>
    </row>
    <row r="76" spans="1:9" s="94" customFormat="1" ht="39.75" customHeight="1">
      <c r="A76" s="563" t="s">
        <v>46</v>
      </c>
      <c r="B76" s="573" t="s">
        <v>47</v>
      </c>
      <c r="C76" s="332">
        <f>ФИНАНСИРАЊЕ!C36</f>
        <v>171806</v>
      </c>
      <c r="D76" s="332">
        <f>ФИНАНСИРАЊЕ!D36</f>
        <v>113478.47</v>
      </c>
      <c r="E76" s="332">
        <f>ФИНАНСИРАЊЕ!E36</f>
        <v>171806</v>
      </c>
      <c r="F76" s="525">
        <f t="shared" si="2"/>
        <v>0</v>
      </c>
      <c r="G76" s="523">
        <f t="shared" si="3"/>
        <v>1</v>
      </c>
      <c r="H76" s="180"/>
      <c r="I76" s="116"/>
    </row>
    <row r="77" spans="1:9" s="94" customFormat="1" ht="39.75" customHeight="1">
      <c r="A77" s="563" t="s">
        <v>269</v>
      </c>
      <c r="B77" s="573" t="s">
        <v>270</v>
      </c>
      <c r="C77" s="332">
        <f>ФИНАНСИРАЊЕ!C42</f>
        <v>0</v>
      </c>
      <c r="D77" s="332">
        <f>ФИНАНСИРАЊЕ!D42</f>
        <v>0</v>
      </c>
      <c r="E77" s="332">
        <f>ФИНАНСИРАЊЕ!E42</f>
        <v>0</v>
      </c>
      <c r="F77" s="537">
        <f t="shared" si="2"/>
        <v>0</v>
      </c>
      <c r="G77" s="538" t="e">
        <f t="shared" si="3"/>
        <v>#DIV/0!</v>
      </c>
      <c r="H77" s="180"/>
      <c r="I77" s="116"/>
    </row>
    <row r="78" spans="1:9" s="94" customFormat="1" ht="39.75" customHeight="1">
      <c r="A78" s="564"/>
      <c r="B78" s="570" t="s">
        <v>1285</v>
      </c>
      <c r="C78" s="331">
        <f>C79-C82</f>
        <v>0</v>
      </c>
      <c r="D78" s="331">
        <f>D79-D82</f>
        <v>0</v>
      </c>
      <c r="E78" s="331">
        <f>E79-E82</f>
        <v>-63072</v>
      </c>
      <c r="F78" s="525">
        <f t="shared" si="2"/>
        <v>-63072</v>
      </c>
      <c r="G78" s="523" t="e">
        <f t="shared" si="3"/>
        <v>#DIV/0!</v>
      </c>
      <c r="H78" s="178"/>
      <c r="I78" s="116"/>
    </row>
    <row r="79" spans="1:9" s="94" customFormat="1" ht="39.75" customHeight="1">
      <c r="A79" s="564" t="s">
        <v>271</v>
      </c>
      <c r="B79" s="570" t="s">
        <v>273</v>
      </c>
      <c r="C79" s="331">
        <f>SUM(C80:C81)</f>
        <v>0</v>
      </c>
      <c r="D79" s="331">
        <f>SUM(D80:D81)</f>
        <v>0</v>
      </c>
      <c r="E79" s="331">
        <f>SUM(E80:E81)</f>
        <v>9928</v>
      </c>
      <c r="F79" s="525">
        <f t="shared" si="2"/>
        <v>9928</v>
      </c>
      <c r="G79" s="523" t="e">
        <f t="shared" si="3"/>
        <v>#DIV/0!</v>
      </c>
      <c r="H79" s="180"/>
      <c r="I79" s="116"/>
    </row>
    <row r="80" spans="1:9" s="94" customFormat="1" ht="39.75" customHeight="1">
      <c r="A80" s="563" t="s">
        <v>274</v>
      </c>
      <c r="B80" s="573" t="s">
        <v>272</v>
      </c>
      <c r="C80" s="332">
        <f>ФИНАНСИРАЊЕ!C47</f>
        <v>0</v>
      </c>
      <c r="D80" s="332">
        <f>ФИНАНСИРАЊЕ!D47</f>
        <v>0</v>
      </c>
      <c r="E80" s="332">
        <f>ФИНАНСИРАЊЕ!E47</f>
        <v>0</v>
      </c>
      <c r="F80" s="537">
        <f t="shared" si="2"/>
        <v>0</v>
      </c>
      <c r="G80" s="538" t="e">
        <f t="shared" si="3"/>
        <v>#DIV/0!</v>
      </c>
      <c r="H80" s="180"/>
      <c r="I80" s="116"/>
    </row>
    <row r="81" spans="1:9" s="94" customFormat="1" ht="39.75" customHeight="1">
      <c r="A81" s="563" t="s">
        <v>275</v>
      </c>
      <c r="B81" s="573" t="s">
        <v>289</v>
      </c>
      <c r="C81" s="332">
        <f>ФИНАНСИРАЊЕ!C52</f>
        <v>0</v>
      </c>
      <c r="D81" s="332">
        <f>ФИНАНСИРАЊЕ!D52</f>
        <v>0</v>
      </c>
      <c r="E81" s="332">
        <f>ФИНАНСИРАЊЕ!E52</f>
        <v>9928</v>
      </c>
      <c r="F81" s="537">
        <f t="shared" si="2"/>
        <v>9928</v>
      </c>
      <c r="G81" s="538" t="e">
        <f t="shared" si="3"/>
        <v>#DIV/0!</v>
      </c>
      <c r="H81" s="180"/>
      <c r="I81" s="116"/>
    </row>
    <row r="82" spans="1:9" s="94" customFormat="1" ht="39.75" customHeight="1">
      <c r="A82" s="564" t="s">
        <v>290</v>
      </c>
      <c r="B82" s="570" t="s">
        <v>291</v>
      </c>
      <c r="C82" s="331">
        <f>SUM(C83:C84)</f>
        <v>0</v>
      </c>
      <c r="D82" s="331">
        <f>SUM(D83:D84)</f>
        <v>0</v>
      </c>
      <c r="E82" s="331">
        <f>SUM(E83:E84)</f>
        <v>73000</v>
      </c>
      <c r="F82" s="537">
        <f t="shared" si="2"/>
        <v>73000</v>
      </c>
      <c r="G82" s="538" t="e">
        <f t="shared" si="3"/>
        <v>#DIV/0!</v>
      </c>
      <c r="H82" s="180"/>
      <c r="I82" s="116"/>
    </row>
    <row r="83" spans="1:9" s="94" customFormat="1" ht="39.75" customHeight="1">
      <c r="A83" s="563" t="s">
        <v>402</v>
      </c>
      <c r="B83" s="573" t="s">
        <v>292</v>
      </c>
      <c r="C83" s="332">
        <f>ФИНАНСИРАЊЕ!C55</f>
        <v>0</v>
      </c>
      <c r="D83" s="332">
        <f>ФИНАНСИРАЊЕ!D55</f>
        <v>0</v>
      </c>
      <c r="E83" s="332">
        <f>ФИНАНСИРАЊЕ!E55</f>
        <v>63072</v>
      </c>
      <c r="F83" s="537">
        <f t="shared" si="2"/>
        <v>63072</v>
      </c>
      <c r="G83" s="538" t="e">
        <f t="shared" si="3"/>
        <v>#DIV/0!</v>
      </c>
      <c r="H83" s="180"/>
      <c r="I83" s="116"/>
    </row>
    <row r="84" spans="1:9" s="94" customFormat="1" ht="39.75" customHeight="1">
      <c r="A84" s="563" t="s">
        <v>293</v>
      </c>
      <c r="B84" s="573" t="s">
        <v>294</v>
      </c>
      <c r="C84" s="332">
        <f>ФИНАНСИРАЊЕ!C61</f>
        <v>0</v>
      </c>
      <c r="D84" s="332">
        <f>ФИНАНСИРАЊЕ!D61</f>
        <v>0</v>
      </c>
      <c r="E84" s="332">
        <f>ФИНАНСИРАЊЕ!E61</f>
        <v>9928</v>
      </c>
      <c r="F84" s="537">
        <f t="shared" si="2"/>
        <v>9928</v>
      </c>
      <c r="G84" s="538" t="e">
        <f t="shared" si="3"/>
        <v>#DIV/0!</v>
      </c>
      <c r="H84" s="180"/>
      <c r="I84" s="116"/>
    </row>
    <row r="85" spans="1:9" s="94" customFormat="1" ht="39.75" customHeight="1">
      <c r="A85" s="565" t="s">
        <v>48</v>
      </c>
      <c r="B85" s="570" t="s">
        <v>1286</v>
      </c>
      <c r="C85" s="332">
        <v>0</v>
      </c>
      <c r="D85" s="332">
        <v>0</v>
      </c>
      <c r="E85" s="332">
        <v>0</v>
      </c>
      <c r="F85" s="525">
        <f t="shared" si="2"/>
        <v>0</v>
      </c>
      <c r="G85" s="523" t="e">
        <f t="shared" si="3"/>
        <v>#DIV/0!</v>
      </c>
      <c r="H85" s="178"/>
      <c r="I85" s="116"/>
    </row>
    <row r="86" spans="1:9" s="94" customFormat="1" ht="39.75" customHeight="1">
      <c r="A86" s="565"/>
      <c r="B86" s="570" t="s">
        <v>295</v>
      </c>
      <c r="C86" s="331">
        <f>C62+C63</f>
        <v>0</v>
      </c>
      <c r="D86" s="331">
        <f>D62+D63</f>
        <v>246330.2499999998</v>
      </c>
      <c r="E86" s="331">
        <f>E62+E63</f>
        <v>9927.999999999825</v>
      </c>
      <c r="F86" s="525">
        <f t="shared" si="2"/>
        <v>9927.999999999825</v>
      </c>
      <c r="G86" s="523" t="e">
        <f t="shared" si="3"/>
        <v>#DIV/0!</v>
      </c>
      <c r="H86" s="178"/>
      <c r="I86" s="116"/>
    </row>
    <row r="87" spans="1:9" ht="20.25">
      <c r="A87" s="566"/>
      <c r="B87" s="574"/>
      <c r="C87" s="334"/>
      <c r="D87" s="334"/>
      <c r="E87" s="334"/>
      <c r="F87" s="334"/>
      <c r="G87" s="334"/>
      <c r="H87" s="146"/>
      <c r="I87" s="24"/>
    </row>
    <row r="88" spans="1:9" ht="20.25">
      <c r="A88" s="567"/>
      <c r="B88" s="575"/>
      <c r="C88" s="335"/>
      <c r="D88" s="335"/>
      <c r="E88" s="335"/>
      <c r="F88" s="335"/>
      <c r="G88" s="335"/>
      <c r="H88" s="147"/>
      <c r="I88" s="29"/>
    </row>
    <row r="89" spans="1:9" ht="20.25">
      <c r="A89" s="568"/>
      <c r="B89" s="575"/>
      <c r="C89" s="335"/>
      <c r="D89" s="335"/>
      <c r="E89" s="335"/>
      <c r="F89" s="335"/>
      <c r="G89" s="335"/>
      <c r="H89" s="147"/>
      <c r="I89" s="29"/>
    </row>
    <row r="91" ht="20.25">
      <c r="I91" s="29"/>
    </row>
    <row r="92" ht="20.25">
      <c r="I92" s="29"/>
    </row>
    <row r="93" ht="20.25">
      <c r="I93" s="29"/>
    </row>
    <row r="94" ht="20.25">
      <c r="I94" s="29"/>
    </row>
    <row r="95" ht="20.25">
      <c r="I95" s="29"/>
    </row>
    <row r="96" ht="20.25">
      <c r="I96" s="29"/>
    </row>
    <row r="97" ht="20.25">
      <c r="I97" s="29"/>
    </row>
    <row r="98" ht="20.25">
      <c r="I98" s="29"/>
    </row>
    <row r="99" ht="20.25">
      <c r="I99" s="29"/>
    </row>
    <row r="100" ht="20.25">
      <c r="I100" s="29"/>
    </row>
    <row r="101" ht="20.25">
      <c r="I101" s="29"/>
    </row>
    <row r="102" ht="20.25">
      <c r="I102" s="29"/>
    </row>
    <row r="103" ht="20.25">
      <c r="I103" s="29"/>
    </row>
    <row r="104" ht="20.25">
      <c r="I104" s="29"/>
    </row>
    <row r="105" ht="20.25">
      <c r="I105" s="29"/>
    </row>
    <row r="106" ht="20.25">
      <c r="I106" s="29"/>
    </row>
    <row r="107" ht="20.25">
      <c r="I107" s="29"/>
    </row>
    <row r="108" ht="20.25">
      <c r="I108" s="29"/>
    </row>
    <row r="109" ht="20.25">
      <c r="I109" s="29"/>
    </row>
    <row r="110" ht="20.25">
      <c r="I110" s="29"/>
    </row>
    <row r="111" ht="20.25">
      <c r="I111" s="29"/>
    </row>
    <row r="112" ht="20.25">
      <c r="I112" s="29"/>
    </row>
    <row r="113" ht="20.25">
      <c r="I113" s="29"/>
    </row>
    <row r="114" ht="20.25">
      <c r="I114" s="29"/>
    </row>
    <row r="115" ht="20.25">
      <c r="I115" s="29"/>
    </row>
    <row r="116" ht="20.25">
      <c r="I116" s="29"/>
    </row>
    <row r="117" ht="20.25">
      <c r="I117" s="29"/>
    </row>
    <row r="118" ht="20.25">
      <c r="I118" s="29"/>
    </row>
    <row r="119" ht="20.25">
      <c r="I119" s="29"/>
    </row>
    <row r="120" ht="20.25">
      <c r="I120" s="29"/>
    </row>
    <row r="121" ht="20.25">
      <c r="I121" s="29"/>
    </row>
    <row r="122" ht="20.25">
      <c r="I122" s="29"/>
    </row>
    <row r="123" ht="20.25">
      <c r="I123" s="29"/>
    </row>
    <row r="124" ht="20.25">
      <c r="I124" s="29"/>
    </row>
    <row r="125" ht="20.25">
      <c r="I125" s="29"/>
    </row>
    <row r="126" ht="20.25">
      <c r="I126" s="29"/>
    </row>
    <row r="127" ht="20.25">
      <c r="I127" s="29"/>
    </row>
    <row r="128" ht="20.25">
      <c r="I128" s="29"/>
    </row>
    <row r="129" ht="20.25">
      <c r="I129" s="29"/>
    </row>
    <row r="130" ht="20.25">
      <c r="I130" s="29"/>
    </row>
    <row r="131" ht="20.25">
      <c r="I131" s="29"/>
    </row>
    <row r="132" ht="20.25">
      <c r="I132" s="29"/>
    </row>
    <row r="133" ht="20.25">
      <c r="I133" s="29"/>
    </row>
    <row r="134" ht="20.25">
      <c r="I134" s="29"/>
    </row>
    <row r="135" ht="20.25">
      <c r="I135" s="29"/>
    </row>
    <row r="136" ht="20.25">
      <c r="I136" s="29"/>
    </row>
    <row r="137" ht="20.25">
      <c r="I137" s="29"/>
    </row>
    <row r="138" ht="20.25">
      <c r="I138" s="29"/>
    </row>
    <row r="139" ht="20.25">
      <c r="I139" s="29"/>
    </row>
    <row r="140" ht="20.25">
      <c r="I140" s="29"/>
    </row>
    <row r="141" ht="20.25">
      <c r="I141" s="29"/>
    </row>
    <row r="142" ht="20.25">
      <c r="I142" s="29"/>
    </row>
    <row r="143" ht="20.25">
      <c r="I143" s="29"/>
    </row>
    <row r="144" ht="20.25">
      <c r="I144" s="29"/>
    </row>
    <row r="145" ht="20.25">
      <c r="I145" s="29"/>
    </row>
    <row r="146" ht="20.25">
      <c r="I146" s="29"/>
    </row>
    <row r="147" ht="20.25">
      <c r="I147" s="29"/>
    </row>
    <row r="148" ht="20.25">
      <c r="I148" s="29"/>
    </row>
    <row r="149" ht="20.25">
      <c r="I149" s="29"/>
    </row>
    <row r="150" ht="20.25">
      <c r="I150" s="29"/>
    </row>
    <row r="151" ht="20.25">
      <c r="I151" s="29"/>
    </row>
    <row r="152" ht="20.25">
      <c r="I152" s="29"/>
    </row>
    <row r="153" ht="20.25">
      <c r="I153" s="29"/>
    </row>
    <row r="154" ht="20.25">
      <c r="I154" s="29"/>
    </row>
    <row r="155" ht="20.25">
      <c r="I155" s="29"/>
    </row>
    <row r="156" ht="20.25">
      <c r="I156" s="29"/>
    </row>
    <row r="157" ht="20.25">
      <c r="I157" s="29"/>
    </row>
    <row r="158" ht="20.25">
      <c r="I158" s="29"/>
    </row>
    <row r="159" ht="20.25">
      <c r="I159" s="29"/>
    </row>
    <row r="160" ht="20.25">
      <c r="I160" s="29"/>
    </row>
    <row r="161" ht="20.25">
      <c r="I161" s="29"/>
    </row>
    <row r="162" ht="20.25">
      <c r="I162" s="29"/>
    </row>
    <row r="163" ht="20.25">
      <c r="I163" s="29"/>
    </row>
    <row r="164" ht="20.25">
      <c r="I164" s="29"/>
    </row>
    <row r="165" ht="20.25">
      <c r="I165" s="29"/>
    </row>
    <row r="166" ht="20.25">
      <c r="I166" s="29"/>
    </row>
    <row r="167" ht="20.25">
      <c r="I167" s="29"/>
    </row>
    <row r="168" ht="20.25">
      <c r="I168" s="29"/>
    </row>
    <row r="169" ht="20.25">
      <c r="I169" s="29"/>
    </row>
    <row r="170" ht="20.25">
      <c r="I170" s="29"/>
    </row>
    <row r="171" ht="20.25">
      <c r="I171" s="29"/>
    </row>
    <row r="172" ht="20.25">
      <c r="I172" s="29"/>
    </row>
    <row r="173" ht="20.25">
      <c r="I173" s="29"/>
    </row>
    <row r="174" ht="20.25">
      <c r="I174" s="29"/>
    </row>
    <row r="175" ht="20.25">
      <c r="I175" s="29"/>
    </row>
    <row r="176" ht="20.25">
      <c r="I176" s="29"/>
    </row>
    <row r="177" ht="20.25">
      <c r="I177" s="29"/>
    </row>
    <row r="178" ht="20.25">
      <c r="I178" s="29"/>
    </row>
    <row r="179" ht="20.25">
      <c r="I179" s="29"/>
    </row>
    <row r="180" ht="20.25">
      <c r="I180" s="29"/>
    </row>
    <row r="181" ht="20.25">
      <c r="I181" s="29"/>
    </row>
    <row r="182" ht="20.25">
      <c r="I182" s="29"/>
    </row>
    <row r="183" ht="20.25">
      <c r="I183" s="29"/>
    </row>
    <row r="184" ht="20.25">
      <c r="I184" s="29"/>
    </row>
    <row r="185" ht="20.25">
      <c r="I185" s="29"/>
    </row>
    <row r="186" ht="20.25">
      <c r="I186" s="29"/>
    </row>
    <row r="187" ht="20.25">
      <c r="I187" s="29"/>
    </row>
    <row r="188" ht="20.25">
      <c r="I188" s="29"/>
    </row>
    <row r="189" ht="20.25">
      <c r="I189" s="29"/>
    </row>
    <row r="190" ht="20.25">
      <c r="I190" s="29"/>
    </row>
    <row r="191" ht="20.25">
      <c r="I191" s="29"/>
    </row>
    <row r="192" ht="20.25">
      <c r="I192" s="29"/>
    </row>
    <row r="193" ht="20.25">
      <c r="I193" s="29"/>
    </row>
    <row r="194" ht="20.25">
      <c r="I194" s="29"/>
    </row>
    <row r="195" ht="20.25">
      <c r="I195" s="29"/>
    </row>
    <row r="196" ht="20.25">
      <c r="I196" s="29"/>
    </row>
    <row r="197" ht="20.25">
      <c r="I197" s="29"/>
    </row>
    <row r="198" ht="20.25">
      <c r="I198" s="29"/>
    </row>
    <row r="199" ht="20.25">
      <c r="I199" s="29"/>
    </row>
    <row r="200" ht="20.25">
      <c r="I200" s="29"/>
    </row>
    <row r="201" ht="20.25">
      <c r="I201" s="29"/>
    </row>
    <row r="202" ht="20.25">
      <c r="I202" s="29"/>
    </row>
    <row r="203" ht="20.25">
      <c r="I203" s="29"/>
    </row>
    <row r="204" ht="20.25">
      <c r="I204" s="29"/>
    </row>
    <row r="205" ht="20.25">
      <c r="I205" s="29"/>
    </row>
    <row r="206" ht="20.25">
      <c r="I206" s="29"/>
    </row>
    <row r="207" ht="20.25">
      <c r="I207" s="29"/>
    </row>
    <row r="208" ht="20.25">
      <c r="I208" s="29"/>
    </row>
    <row r="209" ht="20.25">
      <c r="I209" s="29"/>
    </row>
    <row r="210" ht="20.25">
      <c r="I210" s="29"/>
    </row>
    <row r="211" ht="20.25">
      <c r="I211" s="29"/>
    </row>
    <row r="212" ht="20.25">
      <c r="I212" s="29"/>
    </row>
    <row r="213" ht="20.25">
      <c r="I213" s="29"/>
    </row>
    <row r="214" ht="20.25">
      <c r="I214" s="29"/>
    </row>
    <row r="215" ht="20.25">
      <c r="I215" s="29"/>
    </row>
    <row r="216" ht="20.25">
      <c r="I216" s="29"/>
    </row>
    <row r="217" ht="20.25">
      <c r="I217" s="29"/>
    </row>
    <row r="218" ht="20.25">
      <c r="I218" s="29"/>
    </row>
    <row r="219" ht="20.25">
      <c r="I219" s="29"/>
    </row>
    <row r="220" ht="20.25">
      <c r="I220" s="29"/>
    </row>
    <row r="221" ht="20.25">
      <c r="I221" s="29"/>
    </row>
    <row r="222" ht="20.25">
      <c r="I222" s="29"/>
    </row>
    <row r="223" ht="20.25">
      <c r="I223" s="29"/>
    </row>
    <row r="224" ht="20.25">
      <c r="I224" s="29"/>
    </row>
    <row r="225" ht="20.25">
      <c r="I225" s="29"/>
    </row>
    <row r="226" ht="20.25">
      <c r="I226" s="29"/>
    </row>
    <row r="227" ht="20.25">
      <c r="I227" s="29"/>
    </row>
    <row r="228" ht="20.25">
      <c r="I228" s="29"/>
    </row>
    <row r="229" ht="20.25">
      <c r="I229" s="29"/>
    </row>
    <row r="230" ht="20.25">
      <c r="I230" s="29"/>
    </row>
    <row r="231" ht="20.25">
      <c r="I231" s="29"/>
    </row>
    <row r="232" ht="20.25">
      <c r="I232" s="29"/>
    </row>
    <row r="233" ht="20.25">
      <c r="I233" s="29"/>
    </row>
    <row r="234" ht="20.25">
      <c r="I234" s="29"/>
    </row>
    <row r="235" ht="20.25">
      <c r="I235" s="29"/>
    </row>
    <row r="236" ht="20.25">
      <c r="I236" s="29"/>
    </row>
    <row r="237" ht="20.25">
      <c r="I237" s="29"/>
    </row>
    <row r="238" ht="20.25">
      <c r="I238" s="29"/>
    </row>
    <row r="239" ht="20.25">
      <c r="I239" s="29"/>
    </row>
    <row r="240" ht="20.25">
      <c r="I240" s="29"/>
    </row>
    <row r="241" ht="20.25">
      <c r="I241" s="29"/>
    </row>
    <row r="242" ht="20.25">
      <c r="I242" s="29"/>
    </row>
    <row r="243" ht="20.25">
      <c r="I243" s="29"/>
    </row>
    <row r="244" ht="20.25">
      <c r="I244" s="29"/>
    </row>
    <row r="245" ht="20.25">
      <c r="I245" s="29"/>
    </row>
    <row r="246" ht="20.25">
      <c r="I246" s="29"/>
    </row>
    <row r="247" ht="20.25">
      <c r="I247" s="29"/>
    </row>
    <row r="248" ht="20.25">
      <c r="I248" s="29"/>
    </row>
    <row r="249" ht="20.25">
      <c r="I249" s="29"/>
    </row>
    <row r="250" ht="20.25">
      <c r="I250" s="29"/>
    </row>
    <row r="251" ht="20.25">
      <c r="I251" s="29"/>
    </row>
    <row r="252" ht="20.25">
      <c r="I252" s="29"/>
    </row>
    <row r="253" ht="20.25">
      <c r="I253" s="29"/>
    </row>
    <row r="254" ht="20.25">
      <c r="I254" s="29"/>
    </row>
    <row r="255" ht="20.25">
      <c r="I255" s="29"/>
    </row>
    <row r="256" ht="20.25">
      <c r="I256" s="29"/>
    </row>
    <row r="257" ht="20.25">
      <c r="I257" s="29"/>
    </row>
    <row r="258" ht="20.25">
      <c r="I258" s="29"/>
    </row>
    <row r="259" ht="20.25">
      <c r="I259" s="29"/>
    </row>
    <row r="260" ht="20.25">
      <c r="I260" s="29"/>
    </row>
    <row r="261" ht="20.25">
      <c r="I261" s="29"/>
    </row>
    <row r="262" ht="20.25">
      <c r="I262" s="29"/>
    </row>
    <row r="263" ht="20.25">
      <c r="I263" s="29"/>
    </row>
    <row r="264" ht="20.25">
      <c r="I264" s="29"/>
    </row>
    <row r="265" ht="20.25">
      <c r="I265" s="29"/>
    </row>
    <row r="266" ht="20.25">
      <c r="I266" s="29"/>
    </row>
    <row r="267" ht="20.25">
      <c r="I267" s="29"/>
    </row>
    <row r="268" ht="20.25">
      <c r="I268" s="29"/>
    </row>
    <row r="269" ht="20.25">
      <c r="I269" s="29"/>
    </row>
    <row r="270" ht="20.25">
      <c r="I270" s="29"/>
    </row>
    <row r="271" ht="20.25">
      <c r="I271" s="29"/>
    </row>
    <row r="272" ht="20.25">
      <c r="I272" s="29"/>
    </row>
    <row r="273" ht="20.25">
      <c r="I273" s="29"/>
    </row>
    <row r="274" ht="20.25">
      <c r="I274" s="29"/>
    </row>
    <row r="275" ht="20.25">
      <c r="I275" s="29"/>
    </row>
    <row r="276" ht="20.25">
      <c r="I276" s="29"/>
    </row>
    <row r="277" ht="20.25">
      <c r="I277" s="29"/>
    </row>
    <row r="278" ht="20.25">
      <c r="I278" s="29"/>
    </row>
    <row r="279" ht="20.25">
      <c r="I279" s="29"/>
    </row>
    <row r="280" ht="20.25">
      <c r="I280" s="29"/>
    </row>
    <row r="281" ht="20.25">
      <c r="I281" s="29"/>
    </row>
    <row r="282" ht="20.25">
      <c r="I282" s="29"/>
    </row>
    <row r="283" ht="20.25">
      <c r="I283" s="29"/>
    </row>
    <row r="284" ht="20.25">
      <c r="I284" s="29"/>
    </row>
    <row r="285" ht="20.25">
      <c r="I285" s="29"/>
    </row>
    <row r="286" ht="20.25">
      <c r="I286" s="29"/>
    </row>
    <row r="287" ht="20.25">
      <c r="I287" s="29"/>
    </row>
    <row r="288" ht="20.25">
      <c r="I288" s="29"/>
    </row>
    <row r="289" ht="20.25">
      <c r="I289" s="29"/>
    </row>
    <row r="290" ht="20.25">
      <c r="I290" s="29"/>
    </row>
    <row r="291" ht="20.25">
      <c r="I291" s="29"/>
    </row>
    <row r="292" ht="20.25">
      <c r="I292" s="29"/>
    </row>
    <row r="293" ht="20.25">
      <c r="I293" s="29"/>
    </row>
    <row r="294" ht="20.25">
      <c r="I294" s="29"/>
    </row>
    <row r="295" ht="20.25">
      <c r="I295" s="29"/>
    </row>
    <row r="296" ht="20.25">
      <c r="I296" s="29"/>
    </row>
    <row r="297" ht="20.25">
      <c r="I297" s="29"/>
    </row>
    <row r="298" ht="20.25">
      <c r="I298" s="29"/>
    </row>
    <row r="299" ht="20.25">
      <c r="I299" s="29"/>
    </row>
    <row r="300" ht="20.25">
      <c r="I300" s="29"/>
    </row>
    <row r="301" ht="20.25">
      <c r="I301" s="29"/>
    </row>
    <row r="302" ht="20.25">
      <c r="I302" s="29"/>
    </row>
    <row r="303" ht="20.25">
      <c r="I303" s="29"/>
    </row>
    <row r="304" ht="20.25">
      <c r="I304" s="29"/>
    </row>
    <row r="305" ht="20.25">
      <c r="I305" s="29"/>
    </row>
    <row r="306" ht="20.25">
      <c r="I306" s="29"/>
    </row>
    <row r="307" ht="20.25">
      <c r="I307" s="29"/>
    </row>
    <row r="308" ht="20.25">
      <c r="I308" s="29"/>
    </row>
    <row r="309" ht="20.25">
      <c r="I309" s="29"/>
    </row>
    <row r="310" ht="20.25">
      <c r="I310" s="29"/>
    </row>
    <row r="311" ht="20.25">
      <c r="I311" s="29"/>
    </row>
    <row r="312" ht="20.25">
      <c r="I312" s="29"/>
    </row>
    <row r="313" ht="20.25">
      <c r="I313" s="29"/>
    </row>
    <row r="314" ht="20.25">
      <c r="I314" s="29"/>
    </row>
    <row r="315" ht="20.25">
      <c r="I315" s="29"/>
    </row>
    <row r="316" ht="20.25">
      <c r="I316" s="29"/>
    </row>
    <row r="317" ht="20.25">
      <c r="I317" s="29"/>
    </row>
    <row r="318" ht="20.25">
      <c r="I318" s="29"/>
    </row>
    <row r="319" ht="20.25">
      <c r="I319" s="29"/>
    </row>
    <row r="320" ht="20.25">
      <c r="I320" s="29"/>
    </row>
    <row r="321" ht="20.25">
      <c r="I321" s="29"/>
    </row>
    <row r="322" ht="20.25">
      <c r="I322" s="29"/>
    </row>
    <row r="323" ht="20.25">
      <c r="I323" s="29"/>
    </row>
    <row r="324" ht="20.25">
      <c r="I324" s="29"/>
    </row>
    <row r="325" ht="20.25">
      <c r="I325" s="29"/>
    </row>
    <row r="326" ht="20.25">
      <c r="I326" s="29"/>
    </row>
    <row r="327" ht="20.25">
      <c r="I327" s="29"/>
    </row>
    <row r="328" ht="20.25">
      <c r="I328" s="29"/>
    </row>
    <row r="329" ht="20.25">
      <c r="I329" s="29"/>
    </row>
    <row r="330" ht="20.25">
      <c r="I330" s="29"/>
    </row>
    <row r="331" ht="20.25">
      <c r="I331" s="29"/>
    </row>
    <row r="332" ht="20.25">
      <c r="I332" s="29"/>
    </row>
    <row r="333" ht="20.25">
      <c r="I333" s="29"/>
    </row>
    <row r="334" ht="20.25">
      <c r="I334" s="29"/>
    </row>
    <row r="335" ht="20.25">
      <c r="I335" s="29"/>
    </row>
    <row r="336" ht="20.25">
      <c r="I336" s="29"/>
    </row>
    <row r="337" ht="20.25">
      <c r="I337" s="29"/>
    </row>
    <row r="338" ht="20.25">
      <c r="I338" s="29"/>
    </row>
    <row r="339" ht="20.25">
      <c r="I339" s="29"/>
    </row>
    <row r="340" ht="20.25">
      <c r="I340" s="29"/>
    </row>
    <row r="341" ht="20.25">
      <c r="I341" s="29"/>
    </row>
    <row r="342" ht="20.25">
      <c r="I342" s="29"/>
    </row>
    <row r="343" ht="20.25">
      <c r="I343" s="29"/>
    </row>
    <row r="344" ht="20.25">
      <c r="I344" s="29"/>
    </row>
    <row r="345" ht="20.25">
      <c r="I345" s="29"/>
    </row>
    <row r="346" ht="20.25">
      <c r="I346" s="29"/>
    </row>
    <row r="347" ht="20.25">
      <c r="I347" s="29"/>
    </row>
    <row r="348" ht="20.25">
      <c r="I348" s="29"/>
    </row>
    <row r="349" ht="20.25">
      <c r="I349" s="29"/>
    </row>
    <row r="350" ht="20.25">
      <c r="I350" s="29"/>
    </row>
    <row r="351" ht="20.25">
      <c r="I351" s="29"/>
    </row>
    <row r="352" ht="20.25">
      <c r="I352" s="29"/>
    </row>
    <row r="353" ht="20.25">
      <c r="I353" s="29"/>
    </row>
    <row r="354" ht="20.25">
      <c r="I354" s="29"/>
    </row>
    <row r="355" ht="20.25">
      <c r="I355" s="29"/>
    </row>
    <row r="356" ht="20.25">
      <c r="I356" s="29"/>
    </row>
    <row r="357" ht="20.25">
      <c r="I357" s="29"/>
    </row>
    <row r="358" ht="20.25">
      <c r="I358" s="29"/>
    </row>
    <row r="359" ht="20.25">
      <c r="I359" s="29"/>
    </row>
    <row r="360" ht="20.25">
      <c r="I360" s="29"/>
    </row>
    <row r="361" ht="20.25">
      <c r="I361" s="29"/>
    </row>
    <row r="362" ht="20.25">
      <c r="I362" s="29"/>
    </row>
    <row r="363" ht="20.25">
      <c r="I363" s="29"/>
    </row>
    <row r="364" ht="20.25">
      <c r="I364" s="29"/>
    </row>
    <row r="365" ht="20.25">
      <c r="I365" s="29"/>
    </row>
    <row r="366" ht="20.25">
      <c r="I366" s="29"/>
    </row>
    <row r="367" ht="20.25">
      <c r="I367" s="29"/>
    </row>
    <row r="368" ht="20.25">
      <c r="I368" s="29"/>
    </row>
    <row r="369" ht="20.25">
      <c r="I369" s="29"/>
    </row>
    <row r="370" ht="20.25">
      <c r="I370" s="29"/>
    </row>
    <row r="371" ht="20.25">
      <c r="I371" s="29"/>
    </row>
    <row r="372" ht="20.25">
      <c r="I372" s="29"/>
    </row>
    <row r="373" ht="20.25">
      <c r="I373" s="29"/>
    </row>
    <row r="374" ht="20.25">
      <c r="I374" s="29"/>
    </row>
    <row r="375" ht="20.25">
      <c r="I375" s="29"/>
    </row>
    <row r="376" ht="20.25">
      <c r="I376" s="29"/>
    </row>
    <row r="377" ht="20.25">
      <c r="I377" s="29"/>
    </row>
    <row r="378" ht="20.25">
      <c r="I378" s="29"/>
    </row>
    <row r="379" ht="20.25">
      <c r="I379" s="29"/>
    </row>
    <row r="380" ht="20.25">
      <c r="I380" s="29"/>
    </row>
    <row r="381" ht="20.25">
      <c r="I381" s="29"/>
    </row>
    <row r="382" ht="20.25">
      <c r="I382" s="29"/>
    </row>
    <row r="383" ht="20.25">
      <c r="I383" s="29"/>
    </row>
    <row r="384" ht="20.25">
      <c r="I384" s="29"/>
    </row>
    <row r="385" ht="20.25">
      <c r="I385" s="29"/>
    </row>
    <row r="386" ht="20.25">
      <c r="I386" s="29"/>
    </row>
    <row r="387" ht="20.25">
      <c r="I387" s="29"/>
    </row>
    <row r="388" ht="20.25">
      <c r="I388" s="29"/>
    </row>
    <row r="389" ht="20.25">
      <c r="I389" s="29"/>
    </row>
    <row r="390" ht="20.25">
      <c r="I390" s="29"/>
    </row>
    <row r="391" ht="20.25">
      <c r="I391" s="29"/>
    </row>
    <row r="392" ht="20.25">
      <c r="I392" s="29"/>
    </row>
    <row r="393" ht="20.25">
      <c r="I393" s="29"/>
    </row>
    <row r="394" ht="20.25">
      <c r="I394" s="29"/>
    </row>
    <row r="395" ht="20.25">
      <c r="I395" s="29"/>
    </row>
    <row r="396" ht="20.25">
      <c r="I396" s="29"/>
    </row>
    <row r="397" ht="20.25">
      <c r="I397" s="29"/>
    </row>
    <row r="398" ht="20.25">
      <c r="I398" s="29"/>
    </row>
    <row r="399" ht="20.25">
      <c r="I399" s="29"/>
    </row>
    <row r="400" ht="20.25">
      <c r="I400" s="29"/>
    </row>
    <row r="401" ht="20.25">
      <c r="I401" s="29"/>
    </row>
    <row r="402" ht="20.25">
      <c r="I402" s="29"/>
    </row>
    <row r="403" ht="20.25">
      <c r="I403" s="29"/>
    </row>
    <row r="404" ht="20.25">
      <c r="I404" s="29"/>
    </row>
    <row r="405" ht="20.25">
      <c r="I405" s="29"/>
    </row>
    <row r="406" ht="20.25">
      <c r="I406" s="29"/>
    </row>
    <row r="407" ht="20.25">
      <c r="I407" s="29"/>
    </row>
    <row r="408" ht="20.25">
      <c r="I408" s="29"/>
    </row>
    <row r="409" ht="20.25">
      <c r="I409" s="29"/>
    </row>
    <row r="410" ht="20.25">
      <c r="I410" s="29"/>
    </row>
    <row r="411" ht="20.25">
      <c r="I411" s="29"/>
    </row>
    <row r="412" ht="20.25">
      <c r="I412" s="29"/>
    </row>
    <row r="413" ht="20.25">
      <c r="I413" s="29"/>
    </row>
    <row r="414" ht="20.25">
      <c r="I414" s="29"/>
    </row>
    <row r="415" ht="20.25">
      <c r="I415" s="29"/>
    </row>
    <row r="416" ht="20.25">
      <c r="I416" s="29"/>
    </row>
    <row r="417" ht="20.25">
      <c r="I417" s="29"/>
    </row>
    <row r="418" ht="20.25">
      <c r="I418" s="29"/>
    </row>
    <row r="419" ht="20.25">
      <c r="I419" s="29"/>
    </row>
    <row r="420" ht="20.25">
      <c r="I420" s="29"/>
    </row>
    <row r="421" ht="20.25">
      <c r="I421" s="29"/>
    </row>
    <row r="422" ht="20.25">
      <c r="I422" s="29"/>
    </row>
    <row r="423" ht="20.25">
      <c r="I423" s="29"/>
    </row>
    <row r="424" ht="20.25">
      <c r="I424" s="29"/>
    </row>
    <row r="425" ht="20.25">
      <c r="I425" s="29"/>
    </row>
    <row r="426" ht="20.25">
      <c r="I426" s="29"/>
    </row>
    <row r="427" ht="20.25">
      <c r="I427" s="29"/>
    </row>
    <row r="428" ht="20.25">
      <c r="I428" s="29"/>
    </row>
    <row r="429" ht="20.25">
      <c r="I429" s="29"/>
    </row>
    <row r="430" ht="20.25">
      <c r="I430" s="29"/>
    </row>
    <row r="431" ht="20.25">
      <c r="I431" s="29"/>
    </row>
    <row r="432" ht="20.25">
      <c r="I432" s="29"/>
    </row>
    <row r="433" ht="20.25">
      <c r="I433" s="29"/>
    </row>
    <row r="434" ht="20.25">
      <c r="I434" s="29"/>
    </row>
    <row r="435" ht="20.25">
      <c r="I435" s="29"/>
    </row>
    <row r="436" ht="20.25">
      <c r="I436" s="29"/>
    </row>
    <row r="437" ht="20.25">
      <c r="I437" s="29"/>
    </row>
    <row r="438" ht="20.25">
      <c r="I438" s="29"/>
    </row>
    <row r="439" ht="20.25">
      <c r="I439" s="29"/>
    </row>
    <row r="440" ht="20.25">
      <c r="I440" s="29"/>
    </row>
    <row r="441" ht="20.25">
      <c r="I441" s="29"/>
    </row>
    <row r="442" ht="20.25">
      <c r="I442" s="29"/>
    </row>
    <row r="443" ht="20.25">
      <c r="I443" s="29"/>
    </row>
    <row r="444" ht="20.25">
      <c r="I444" s="29"/>
    </row>
    <row r="445" ht="20.25">
      <c r="I445" s="29"/>
    </row>
    <row r="446" ht="20.25">
      <c r="I446" s="29"/>
    </row>
    <row r="447" ht="20.25">
      <c r="I447" s="29"/>
    </row>
    <row r="448" ht="20.25">
      <c r="I448" s="29"/>
    </row>
    <row r="449" ht="20.25">
      <c r="I449" s="29"/>
    </row>
    <row r="450" ht="20.25">
      <c r="I450" s="29"/>
    </row>
    <row r="451" ht="20.25">
      <c r="I451" s="29"/>
    </row>
    <row r="452" ht="20.25">
      <c r="I452" s="29"/>
    </row>
    <row r="453" ht="20.25">
      <c r="I453" s="29"/>
    </row>
    <row r="454" ht="20.25">
      <c r="I454" s="29"/>
    </row>
    <row r="455" ht="20.25">
      <c r="I455" s="29"/>
    </row>
    <row r="456" ht="20.25">
      <c r="I456" s="29"/>
    </row>
    <row r="457" ht="20.25">
      <c r="I457" s="29"/>
    </row>
    <row r="458" ht="20.25">
      <c r="I458" s="29"/>
    </row>
    <row r="459" ht="20.25">
      <c r="I459" s="29"/>
    </row>
    <row r="460" ht="20.25">
      <c r="I460" s="29"/>
    </row>
    <row r="461" ht="20.25">
      <c r="I461" s="29"/>
    </row>
    <row r="462" ht="20.25">
      <c r="I462" s="29"/>
    </row>
    <row r="463" ht="20.25">
      <c r="I463" s="29"/>
    </row>
    <row r="464" ht="20.25">
      <c r="I464" s="29"/>
    </row>
    <row r="465" ht="20.25">
      <c r="I465" s="29"/>
    </row>
    <row r="466" ht="20.25">
      <c r="I466" s="29"/>
    </row>
    <row r="467" ht="20.25">
      <c r="I467" s="29"/>
    </row>
    <row r="468" ht="20.25">
      <c r="I468" s="29"/>
    </row>
    <row r="469" ht="20.25">
      <c r="I469" s="29"/>
    </row>
    <row r="470" ht="20.25">
      <c r="I470" s="29"/>
    </row>
    <row r="471" ht="20.25">
      <c r="I471" s="29"/>
    </row>
    <row r="472" ht="20.25">
      <c r="I472" s="29"/>
    </row>
    <row r="473" ht="20.25">
      <c r="I473" s="29"/>
    </row>
    <row r="474" ht="20.25">
      <c r="I474" s="29"/>
    </row>
    <row r="475" ht="20.25">
      <c r="I475" s="29"/>
    </row>
    <row r="476" ht="20.25">
      <c r="I476" s="29"/>
    </row>
    <row r="477" ht="20.25">
      <c r="I477" s="29"/>
    </row>
    <row r="478" ht="20.25">
      <c r="I478" s="29"/>
    </row>
    <row r="479" ht="20.25">
      <c r="I479" s="29"/>
    </row>
    <row r="480" ht="20.25">
      <c r="I480" s="29"/>
    </row>
    <row r="481" ht="20.25">
      <c r="I481" s="29"/>
    </row>
    <row r="482" ht="20.25">
      <c r="I482" s="29"/>
    </row>
    <row r="483" ht="20.25">
      <c r="I483" s="29"/>
    </row>
    <row r="484" ht="20.25">
      <c r="I484" s="29"/>
    </row>
    <row r="485" ht="20.25">
      <c r="I485" s="29"/>
    </row>
    <row r="486" ht="20.25">
      <c r="I486" s="29"/>
    </row>
    <row r="487" ht="20.25">
      <c r="I487" s="29"/>
    </row>
    <row r="488" ht="20.25">
      <c r="I488" s="29"/>
    </row>
    <row r="489" ht="20.25">
      <c r="I489" s="29"/>
    </row>
    <row r="490" ht="20.25">
      <c r="I490" s="29"/>
    </row>
    <row r="491" ht="20.25">
      <c r="I491" s="29"/>
    </row>
    <row r="492" ht="20.25">
      <c r="I492" s="29"/>
    </row>
    <row r="493" ht="20.25">
      <c r="I493" s="29"/>
    </row>
    <row r="494" ht="20.25">
      <c r="I494" s="29"/>
    </row>
    <row r="495" ht="20.25">
      <c r="I495" s="29"/>
    </row>
    <row r="496" ht="20.25">
      <c r="I496" s="29"/>
    </row>
    <row r="497" ht="20.25">
      <c r="I497" s="29"/>
    </row>
    <row r="498" ht="20.25">
      <c r="I498" s="29"/>
    </row>
    <row r="499" ht="20.25">
      <c r="I499" s="29"/>
    </row>
    <row r="500" ht="20.25">
      <c r="I500" s="29"/>
    </row>
    <row r="501" ht="20.25">
      <c r="I501" s="29"/>
    </row>
    <row r="502" ht="20.25">
      <c r="I502" s="29"/>
    </row>
    <row r="503" ht="20.25">
      <c r="I503" s="29"/>
    </row>
    <row r="504" ht="20.25">
      <c r="I504" s="29"/>
    </row>
    <row r="505" ht="20.25">
      <c r="I505" s="29"/>
    </row>
    <row r="506" ht="20.25">
      <c r="I506" s="29"/>
    </row>
    <row r="507" ht="20.25">
      <c r="I507" s="29"/>
    </row>
    <row r="508" ht="20.25">
      <c r="I508" s="29"/>
    </row>
    <row r="509" ht="20.25">
      <c r="I509" s="29"/>
    </row>
    <row r="510" ht="20.25">
      <c r="I510" s="29"/>
    </row>
    <row r="511" ht="20.25">
      <c r="I511" s="29"/>
    </row>
    <row r="512" ht="20.25">
      <c r="I512" s="29"/>
    </row>
    <row r="513" ht="20.25">
      <c r="I513" s="29"/>
    </row>
    <row r="514" ht="20.25">
      <c r="I514" s="29"/>
    </row>
    <row r="515" ht="20.25">
      <c r="I515" s="29"/>
    </row>
    <row r="516" ht="20.25">
      <c r="I516" s="29"/>
    </row>
    <row r="517" ht="20.25">
      <c r="I517" s="29"/>
    </row>
    <row r="518" ht="20.25">
      <c r="I518" s="29"/>
    </row>
    <row r="519" ht="20.25">
      <c r="I519" s="29"/>
    </row>
    <row r="520" ht="20.25">
      <c r="I520" s="29"/>
    </row>
    <row r="521" ht="20.25">
      <c r="I521" s="29"/>
    </row>
    <row r="522" ht="20.25">
      <c r="I522" s="29"/>
    </row>
    <row r="523" ht="20.25">
      <c r="I523" s="29"/>
    </row>
    <row r="524" ht="20.25">
      <c r="I524" s="29"/>
    </row>
    <row r="525" ht="20.25">
      <c r="I525" s="29"/>
    </row>
    <row r="526" ht="20.25">
      <c r="I526" s="29"/>
    </row>
    <row r="527" ht="20.25">
      <c r="I527" s="29"/>
    </row>
    <row r="528" ht="20.25">
      <c r="I528" s="29"/>
    </row>
    <row r="529" ht="20.25">
      <c r="I529" s="29"/>
    </row>
    <row r="530" ht="20.25">
      <c r="I530" s="29"/>
    </row>
    <row r="531" ht="20.25">
      <c r="I531" s="29"/>
    </row>
    <row r="532" ht="20.25">
      <c r="I532" s="29"/>
    </row>
    <row r="533" ht="20.25">
      <c r="I533" s="29"/>
    </row>
    <row r="534" ht="20.25">
      <c r="I534" s="29"/>
    </row>
    <row r="535" ht="20.25">
      <c r="I535" s="29"/>
    </row>
    <row r="536" ht="20.25">
      <c r="I536" s="29"/>
    </row>
    <row r="537" ht="20.25">
      <c r="I537" s="29"/>
    </row>
    <row r="538" ht="20.25">
      <c r="I538" s="29"/>
    </row>
    <row r="539" ht="20.25">
      <c r="I539" s="29"/>
    </row>
    <row r="540" ht="20.25">
      <c r="I540" s="29"/>
    </row>
    <row r="541" ht="20.25">
      <c r="I541" s="29"/>
    </row>
    <row r="542" ht="20.25">
      <c r="I542" s="29"/>
    </row>
    <row r="543" ht="20.25">
      <c r="I543" s="29"/>
    </row>
    <row r="544" ht="20.25">
      <c r="I544" s="29"/>
    </row>
    <row r="545" ht="20.25">
      <c r="I545" s="29"/>
    </row>
    <row r="546" ht="20.25">
      <c r="I546" s="29"/>
    </row>
    <row r="547" ht="20.25">
      <c r="I547" s="29"/>
    </row>
    <row r="548" ht="20.25">
      <c r="I548" s="29"/>
    </row>
    <row r="549" ht="20.25">
      <c r="I549" s="29"/>
    </row>
    <row r="550" ht="20.25">
      <c r="I550" s="29"/>
    </row>
    <row r="551" ht="20.25">
      <c r="I551" s="29"/>
    </row>
    <row r="552" ht="20.25">
      <c r="I552" s="29"/>
    </row>
    <row r="553" ht="20.25">
      <c r="I553" s="29"/>
    </row>
    <row r="554" ht="20.25">
      <c r="I554" s="29"/>
    </row>
    <row r="555" ht="20.25">
      <c r="I555" s="29"/>
    </row>
    <row r="556" ht="20.25">
      <c r="I556" s="29"/>
    </row>
    <row r="557" ht="20.25">
      <c r="I557" s="29"/>
    </row>
    <row r="558" ht="20.25">
      <c r="I558" s="29"/>
    </row>
    <row r="559" ht="20.25">
      <c r="I559" s="29"/>
    </row>
    <row r="560" ht="20.25">
      <c r="I560" s="29"/>
    </row>
    <row r="561" ht="20.25">
      <c r="I561" s="29"/>
    </row>
    <row r="562" ht="20.25">
      <c r="I562" s="29"/>
    </row>
    <row r="563" ht="20.25">
      <c r="I563" s="29"/>
    </row>
    <row r="564" ht="20.25">
      <c r="I564" s="29"/>
    </row>
    <row r="565" ht="20.25">
      <c r="I565" s="29"/>
    </row>
    <row r="566" ht="20.25">
      <c r="I566" s="29"/>
    </row>
    <row r="567" ht="20.25">
      <c r="I567" s="29"/>
    </row>
    <row r="568" ht="20.25">
      <c r="I568" s="29"/>
    </row>
    <row r="569" ht="20.25">
      <c r="I569" s="29"/>
    </row>
    <row r="570" ht="20.25">
      <c r="I570" s="29"/>
    </row>
    <row r="571" ht="20.25">
      <c r="I571" s="29"/>
    </row>
    <row r="572" ht="20.25">
      <c r="I572" s="29"/>
    </row>
    <row r="573" ht="20.25">
      <c r="I573" s="29"/>
    </row>
    <row r="574" ht="20.25">
      <c r="I574" s="29"/>
    </row>
    <row r="575" ht="20.25">
      <c r="I575" s="29"/>
    </row>
    <row r="576" ht="20.25">
      <c r="I576" s="29"/>
    </row>
    <row r="577" ht="20.25">
      <c r="I577" s="29"/>
    </row>
    <row r="578" ht="20.25">
      <c r="I578" s="29"/>
    </row>
    <row r="579" ht="20.25">
      <c r="I579" s="29"/>
    </row>
    <row r="580" ht="20.25">
      <c r="I580" s="29"/>
    </row>
    <row r="581" ht="20.25">
      <c r="I581" s="29"/>
    </row>
    <row r="582" ht="20.25">
      <c r="I582" s="29"/>
    </row>
    <row r="583" ht="20.25">
      <c r="I583" s="29"/>
    </row>
    <row r="584" ht="20.25">
      <c r="I584" s="29"/>
    </row>
    <row r="585" ht="20.25">
      <c r="I585" s="29"/>
    </row>
    <row r="586" ht="20.25">
      <c r="I586" s="29"/>
    </row>
    <row r="587" ht="20.25">
      <c r="I587" s="29"/>
    </row>
    <row r="588" ht="20.25">
      <c r="I588" s="29"/>
    </row>
    <row r="589" ht="20.25">
      <c r="I589" s="29"/>
    </row>
    <row r="590" ht="20.25">
      <c r="I590" s="29"/>
    </row>
    <row r="591" ht="20.25">
      <c r="I591" s="29"/>
    </row>
    <row r="592" ht="20.25">
      <c r="I592" s="29"/>
    </row>
    <row r="593" ht="20.25">
      <c r="I593" s="29"/>
    </row>
    <row r="594" ht="20.25">
      <c r="I594" s="29"/>
    </row>
    <row r="595" ht="20.25">
      <c r="I595" s="29"/>
    </row>
    <row r="596" ht="20.25">
      <c r="I596" s="29"/>
    </row>
    <row r="597" ht="20.25">
      <c r="I597" s="29"/>
    </row>
    <row r="598" ht="20.25">
      <c r="I598" s="29"/>
    </row>
    <row r="599" ht="20.25">
      <c r="I599" s="29"/>
    </row>
    <row r="600" ht="20.25">
      <c r="I600" s="29"/>
    </row>
    <row r="601" ht="20.25">
      <c r="I601" s="29"/>
    </row>
    <row r="602" ht="20.25">
      <c r="I602" s="29"/>
    </row>
    <row r="603" ht="20.25">
      <c r="I603" s="29"/>
    </row>
    <row r="604" ht="20.25">
      <c r="I604" s="29"/>
    </row>
    <row r="605" ht="20.25">
      <c r="I605" s="29"/>
    </row>
    <row r="606" ht="20.25">
      <c r="I606" s="29"/>
    </row>
    <row r="607" ht="20.25">
      <c r="I607" s="29"/>
    </row>
    <row r="608" ht="20.25">
      <c r="I608" s="29"/>
    </row>
    <row r="609" ht="20.25">
      <c r="I609" s="29"/>
    </row>
    <row r="610" ht="20.25">
      <c r="I610" s="29"/>
    </row>
    <row r="611" ht="20.25">
      <c r="I611" s="29"/>
    </row>
    <row r="612" ht="20.25">
      <c r="I612" s="29"/>
    </row>
    <row r="613" ht="20.25">
      <c r="I613" s="29"/>
    </row>
    <row r="614" ht="20.25">
      <c r="I614" s="29"/>
    </row>
    <row r="615" ht="20.25">
      <c r="I615" s="29"/>
    </row>
    <row r="616" ht="20.25">
      <c r="I616" s="29"/>
    </row>
    <row r="617" ht="20.25">
      <c r="I617" s="29"/>
    </row>
    <row r="618" ht="20.25">
      <c r="I618" s="29"/>
    </row>
    <row r="619" ht="20.25">
      <c r="I619" s="29"/>
    </row>
    <row r="620" ht="20.25">
      <c r="I620" s="29"/>
    </row>
    <row r="621" ht="20.25">
      <c r="I621" s="29"/>
    </row>
    <row r="622" ht="20.25">
      <c r="I622" s="29"/>
    </row>
    <row r="623" ht="20.25">
      <c r="I623" s="29"/>
    </row>
    <row r="624" ht="20.25">
      <c r="I624" s="29"/>
    </row>
    <row r="625" ht="20.25">
      <c r="I625" s="29"/>
    </row>
    <row r="626" ht="20.25">
      <c r="I626" s="29"/>
    </row>
    <row r="627" ht="20.25">
      <c r="I627" s="29"/>
    </row>
    <row r="628" ht="20.25">
      <c r="I628" s="29"/>
    </row>
    <row r="629" ht="20.25">
      <c r="I629" s="29"/>
    </row>
    <row r="630" ht="20.25">
      <c r="I630" s="29"/>
    </row>
    <row r="631" ht="20.25">
      <c r="I631" s="29"/>
    </row>
    <row r="632" ht="20.25">
      <c r="I632" s="29"/>
    </row>
    <row r="633" ht="20.25">
      <c r="I633" s="29"/>
    </row>
    <row r="634" ht="20.25">
      <c r="I634" s="29"/>
    </row>
    <row r="635" ht="20.25">
      <c r="I635" s="29"/>
    </row>
    <row r="636" ht="20.25">
      <c r="I636" s="29"/>
    </row>
    <row r="637" ht="20.25">
      <c r="I637" s="29"/>
    </row>
    <row r="638" ht="20.25">
      <c r="I638" s="29"/>
    </row>
    <row r="639" ht="20.25">
      <c r="I639" s="29"/>
    </row>
    <row r="640" ht="20.25">
      <c r="I640" s="29"/>
    </row>
    <row r="641" ht="20.25">
      <c r="I641" s="29"/>
    </row>
    <row r="642" ht="20.25">
      <c r="I642" s="29"/>
    </row>
    <row r="643" ht="20.25">
      <c r="I643" s="29"/>
    </row>
    <row r="644" ht="20.25">
      <c r="I644" s="29"/>
    </row>
    <row r="645" ht="20.25">
      <c r="I645" s="29"/>
    </row>
    <row r="646" ht="20.25">
      <c r="I646" s="29"/>
    </row>
    <row r="647" ht="20.25">
      <c r="I647" s="29"/>
    </row>
    <row r="648" ht="20.25">
      <c r="I648" s="29"/>
    </row>
    <row r="649" ht="20.25">
      <c r="I649" s="29"/>
    </row>
    <row r="650" ht="20.25">
      <c r="I650" s="29"/>
    </row>
    <row r="651" ht="20.25">
      <c r="I651" s="29"/>
    </row>
    <row r="652" ht="20.25">
      <c r="I652" s="29"/>
    </row>
    <row r="653" ht="20.25">
      <c r="I653" s="29"/>
    </row>
    <row r="654" ht="20.25">
      <c r="I654" s="29"/>
    </row>
    <row r="655" ht="20.25">
      <c r="I655" s="29"/>
    </row>
    <row r="656" ht="20.25">
      <c r="I656" s="29"/>
    </row>
    <row r="657" ht="20.25">
      <c r="I657" s="29"/>
    </row>
    <row r="658" ht="20.25">
      <c r="I658" s="29"/>
    </row>
    <row r="659" ht="20.25">
      <c r="I659" s="29"/>
    </row>
    <row r="660" ht="20.25">
      <c r="I660" s="29"/>
    </row>
    <row r="661" ht="20.25">
      <c r="I661" s="29"/>
    </row>
    <row r="662" ht="20.25">
      <c r="I662" s="29"/>
    </row>
    <row r="663" ht="20.25">
      <c r="I663" s="29"/>
    </row>
    <row r="664" ht="20.25">
      <c r="I664" s="29"/>
    </row>
    <row r="665" ht="20.25">
      <c r="I665" s="29"/>
    </row>
    <row r="666" ht="20.25">
      <c r="I666" s="29"/>
    </row>
    <row r="667" ht="20.25">
      <c r="I667" s="29"/>
    </row>
    <row r="668" ht="20.25">
      <c r="I668" s="29"/>
    </row>
    <row r="669" ht="20.25">
      <c r="I669" s="29"/>
    </row>
    <row r="670" ht="20.25">
      <c r="I670" s="29"/>
    </row>
    <row r="671" ht="20.25">
      <c r="I671" s="29"/>
    </row>
    <row r="672" ht="20.25">
      <c r="I672" s="29"/>
    </row>
    <row r="673" ht="20.25">
      <c r="I673" s="29"/>
    </row>
    <row r="674" ht="20.25">
      <c r="I674" s="29"/>
    </row>
    <row r="675" ht="20.25">
      <c r="I675" s="29"/>
    </row>
    <row r="676" ht="20.25">
      <c r="I676" s="29"/>
    </row>
    <row r="677" ht="20.25">
      <c r="I677" s="29"/>
    </row>
    <row r="678" ht="20.25">
      <c r="I678" s="29"/>
    </row>
    <row r="679" ht="20.25">
      <c r="I679" s="29"/>
    </row>
    <row r="680" ht="20.25">
      <c r="I680" s="29"/>
    </row>
    <row r="681" ht="20.25">
      <c r="I681" s="29"/>
    </row>
    <row r="682" ht="20.25">
      <c r="I682" s="29"/>
    </row>
    <row r="683" ht="20.25">
      <c r="I683" s="29"/>
    </row>
    <row r="684" ht="20.25">
      <c r="I684" s="29"/>
    </row>
    <row r="685" ht="20.25">
      <c r="I685" s="29"/>
    </row>
    <row r="686" ht="20.25">
      <c r="I686" s="29"/>
    </row>
    <row r="687" ht="20.25">
      <c r="I687" s="29"/>
    </row>
    <row r="688" ht="20.25">
      <c r="I688" s="29"/>
    </row>
    <row r="689" ht="20.25">
      <c r="I689" s="29"/>
    </row>
    <row r="690" ht="20.25">
      <c r="I690" s="29"/>
    </row>
    <row r="691" ht="20.25">
      <c r="I691" s="29"/>
    </row>
    <row r="692" ht="20.25">
      <c r="I692" s="29"/>
    </row>
    <row r="693" ht="20.25">
      <c r="I693" s="29"/>
    </row>
    <row r="694" ht="20.25">
      <c r="I694" s="29"/>
    </row>
    <row r="695" ht="20.25">
      <c r="I695" s="29"/>
    </row>
    <row r="696" ht="20.25">
      <c r="I696" s="29"/>
    </row>
    <row r="697" ht="20.25">
      <c r="I697" s="29"/>
    </row>
    <row r="698" ht="20.25">
      <c r="I698" s="29"/>
    </row>
    <row r="699" ht="20.25">
      <c r="I699" s="29"/>
    </row>
    <row r="700" ht="20.25">
      <c r="I700" s="29"/>
    </row>
    <row r="701" ht="20.25">
      <c r="I701" s="29"/>
    </row>
    <row r="702" ht="20.25">
      <c r="I702" s="29"/>
    </row>
    <row r="703" ht="20.25">
      <c r="I703" s="29"/>
    </row>
    <row r="704" ht="20.25">
      <c r="I704" s="29"/>
    </row>
    <row r="705" ht="20.25">
      <c r="I705" s="29"/>
    </row>
    <row r="706" ht="20.25">
      <c r="I706" s="29"/>
    </row>
    <row r="707" ht="20.25">
      <c r="I707" s="29"/>
    </row>
    <row r="708" ht="20.25">
      <c r="I708" s="29"/>
    </row>
    <row r="709" ht="20.25">
      <c r="I709" s="29"/>
    </row>
    <row r="710" ht="20.25">
      <c r="I710" s="29"/>
    </row>
    <row r="711" ht="20.25">
      <c r="I711" s="29"/>
    </row>
    <row r="712" ht="20.25">
      <c r="I712" s="29"/>
    </row>
    <row r="713" ht="20.25">
      <c r="I713" s="29"/>
    </row>
    <row r="714" ht="20.25">
      <c r="I714" s="29"/>
    </row>
    <row r="715" ht="20.25">
      <c r="I715" s="29"/>
    </row>
    <row r="716" ht="20.25">
      <c r="I716" s="29"/>
    </row>
    <row r="717" ht="20.25">
      <c r="I717" s="29"/>
    </row>
    <row r="718" ht="20.25">
      <c r="I718" s="29"/>
    </row>
    <row r="719" ht="20.25">
      <c r="I719" s="29"/>
    </row>
    <row r="720" ht="20.25">
      <c r="I720" s="29"/>
    </row>
    <row r="721" ht="20.25">
      <c r="I721" s="29"/>
    </row>
    <row r="722" ht="20.25">
      <c r="I722" s="29"/>
    </row>
    <row r="723" ht="20.25">
      <c r="I723" s="29"/>
    </row>
    <row r="724" ht="20.25">
      <c r="I724" s="29"/>
    </row>
    <row r="725" ht="20.25">
      <c r="I725" s="29"/>
    </row>
    <row r="726" ht="20.25">
      <c r="I726" s="29"/>
    </row>
    <row r="727" ht="20.25">
      <c r="I727" s="29"/>
    </row>
    <row r="728" ht="20.25">
      <c r="I728" s="29"/>
    </row>
    <row r="729" ht="20.25">
      <c r="I729" s="29"/>
    </row>
    <row r="730" ht="20.25">
      <c r="I730" s="29"/>
    </row>
    <row r="731" ht="20.25">
      <c r="I731" s="29"/>
    </row>
    <row r="732" ht="20.25">
      <c r="I732" s="29"/>
    </row>
    <row r="733" ht="20.25">
      <c r="I733" s="29"/>
    </row>
    <row r="734" ht="20.25">
      <c r="I734" s="29"/>
    </row>
    <row r="735" ht="20.25">
      <c r="I735" s="29"/>
    </row>
    <row r="736" ht="20.25">
      <c r="I736" s="29"/>
    </row>
    <row r="737" ht="20.25">
      <c r="I737" s="29"/>
    </row>
    <row r="738" ht="20.25">
      <c r="I738" s="29"/>
    </row>
    <row r="739" ht="20.25">
      <c r="I739" s="29"/>
    </row>
    <row r="740" ht="20.25">
      <c r="I740" s="29"/>
    </row>
    <row r="741" ht="20.25">
      <c r="I741" s="29"/>
    </row>
    <row r="742" ht="20.25">
      <c r="I742" s="29"/>
    </row>
    <row r="743" ht="20.25">
      <c r="I743" s="29"/>
    </row>
    <row r="744" ht="20.25">
      <c r="I744" s="29"/>
    </row>
    <row r="745" ht="20.25">
      <c r="I745" s="29"/>
    </row>
    <row r="746" ht="20.25">
      <c r="I746" s="29"/>
    </row>
    <row r="747" ht="20.25">
      <c r="I747" s="29"/>
    </row>
    <row r="748" ht="20.25">
      <c r="I748" s="29"/>
    </row>
    <row r="749" ht="20.25">
      <c r="I749" s="29"/>
    </row>
    <row r="750" ht="20.25">
      <c r="I750" s="29"/>
    </row>
    <row r="751" ht="20.25">
      <c r="I751" s="29"/>
    </row>
    <row r="752" ht="20.25">
      <c r="I752" s="29"/>
    </row>
    <row r="753" ht="20.25">
      <c r="I753" s="29"/>
    </row>
    <row r="754" ht="20.25">
      <c r="I754" s="29"/>
    </row>
    <row r="755" ht="20.25">
      <c r="I755" s="29"/>
    </row>
    <row r="756" ht="20.25">
      <c r="I756" s="29"/>
    </row>
    <row r="757" ht="20.25">
      <c r="I757" s="29"/>
    </row>
    <row r="758" ht="20.25">
      <c r="I758" s="29"/>
    </row>
    <row r="759" ht="20.25">
      <c r="I759" s="29"/>
    </row>
    <row r="760" ht="20.25">
      <c r="I760" s="29"/>
    </row>
    <row r="761" ht="20.25">
      <c r="I761" s="29"/>
    </row>
    <row r="762" ht="20.25">
      <c r="I762" s="29"/>
    </row>
    <row r="763" ht="20.25">
      <c r="I763" s="29"/>
    </row>
    <row r="764" ht="20.25">
      <c r="I764" s="29"/>
    </row>
    <row r="765" ht="20.25">
      <c r="I765" s="29"/>
    </row>
    <row r="766" ht="20.25">
      <c r="I766" s="29"/>
    </row>
    <row r="767" ht="20.25">
      <c r="I767" s="29"/>
    </row>
    <row r="768" ht="20.25">
      <c r="I768" s="29"/>
    </row>
    <row r="769" ht="20.25">
      <c r="I769" s="29"/>
    </row>
    <row r="770" ht="20.25">
      <c r="I770" s="29"/>
    </row>
    <row r="771" ht="20.25">
      <c r="I771" s="29"/>
    </row>
    <row r="772" ht="20.25">
      <c r="I772" s="29"/>
    </row>
    <row r="773" ht="20.25">
      <c r="I773" s="29"/>
    </row>
    <row r="774" ht="20.25">
      <c r="I774" s="29"/>
    </row>
    <row r="775" ht="20.25">
      <c r="I775" s="29"/>
    </row>
    <row r="776" ht="20.25">
      <c r="I776" s="29"/>
    </row>
    <row r="777" ht="20.25">
      <c r="I777" s="29"/>
    </row>
    <row r="778" ht="20.25">
      <c r="I778" s="29"/>
    </row>
    <row r="779" ht="20.25">
      <c r="I779" s="29"/>
    </row>
    <row r="780" ht="20.25">
      <c r="I780" s="29"/>
    </row>
    <row r="781" ht="20.25">
      <c r="I781" s="29"/>
    </row>
    <row r="782" ht="20.25">
      <c r="I782" s="29"/>
    </row>
    <row r="783" ht="20.25">
      <c r="I783" s="29"/>
    </row>
    <row r="784" ht="20.25">
      <c r="I784" s="29"/>
    </row>
    <row r="785" ht="20.25">
      <c r="I785" s="29"/>
    </row>
    <row r="786" ht="20.25">
      <c r="I786" s="29"/>
    </row>
    <row r="787" ht="20.25">
      <c r="I787" s="29"/>
    </row>
    <row r="788" ht="20.25">
      <c r="I788" s="29"/>
    </row>
    <row r="789" ht="20.25">
      <c r="I789" s="29"/>
    </row>
    <row r="790" ht="20.25">
      <c r="I790" s="29"/>
    </row>
    <row r="791" ht="20.25">
      <c r="I791" s="29"/>
    </row>
    <row r="792" ht="20.25">
      <c r="I792" s="29"/>
    </row>
    <row r="793" ht="20.25">
      <c r="I793" s="29"/>
    </row>
    <row r="794" ht="20.25">
      <c r="I794" s="29"/>
    </row>
    <row r="795" ht="20.25">
      <c r="I795" s="29"/>
    </row>
    <row r="796" ht="20.25">
      <c r="I796" s="29"/>
    </row>
    <row r="797" ht="20.25">
      <c r="I797" s="29"/>
    </row>
    <row r="798" ht="20.25">
      <c r="I798" s="29"/>
    </row>
    <row r="799" ht="20.25">
      <c r="I799" s="29"/>
    </row>
    <row r="800" ht="20.25">
      <c r="I800" s="29"/>
    </row>
    <row r="801" ht="20.25">
      <c r="I801" s="29"/>
    </row>
    <row r="802" ht="20.25">
      <c r="I802" s="29"/>
    </row>
    <row r="803" ht="20.25">
      <c r="I803" s="29"/>
    </row>
    <row r="804" ht="20.25">
      <c r="I804" s="29"/>
    </row>
    <row r="805" ht="20.25">
      <c r="I805" s="29"/>
    </row>
    <row r="806" ht="20.25">
      <c r="I806" s="29"/>
    </row>
    <row r="807" ht="20.25">
      <c r="I807" s="29"/>
    </row>
    <row r="808" ht="20.25">
      <c r="I808" s="29"/>
    </row>
    <row r="809" ht="20.25">
      <c r="I809" s="29"/>
    </row>
    <row r="810" ht="20.25">
      <c r="I810" s="29"/>
    </row>
    <row r="811" ht="20.25">
      <c r="I811" s="29"/>
    </row>
    <row r="812" ht="20.25">
      <c r="I812" s="29"/>
    </row>
    <row r="813" ht="20.25">
      <c r="I813" s="29"/>
    </row>
    <row r="814" ht="20.25">
      <c r="I814" s="29"/>
    </row>
    <row r="815" ht="20.25">
      <c r="I815" s="29"/>
    </row>
    <row r="816" ht="20.25">
      <c r="I816" s="29"/>
    </row>
    <row r="817" ht="20.25">
      <c r="I817" s="29"/>
    </row>
    <row r="818" ht="20.25">
      <c r="I818" s="29"/>
    </row>
    <row r="819" ht="20.25">
      <c r="I819" s="29"/>
    </row>
    <row r="820" ht="20.25">
      <c r="I820" s="29"/>
    </row>
    <row r="821" ht="20.25">
      <c r="I821" s="29"/>
    </row>
    <row r="822" ht="20.25">
      <c r="I822" s="29"/>
    </row>
    <row r="823" ht="20.25">
      <c r="I823" s="29"/>
    </row>
    <row r="824" ht="20.25">
      <c r="I824" s="29"/>
    </row>
    <row r="825" ht="20.25">
      <c r="I825" s="29"/>
    </row>
    <row r="826" ht="20.25">
      <c r="I826" s="29"/>
    </row>
    <row r="827" ht="20.25">
      <c r="I827" s="29"/>
    </row>
    <row r="828" ht="20.25">
      <c r="I828" s="29"/>
    </row>
    <row r="829" ht="20.25">
      <c r="I829" s="29"/>
    </row>
    <row r="830" ht="20.25">
      <c r="I830" s="29"/>
    </row>
    <row r="831" ht="20.25">
      <c r="I831" s="29"/>
    </row>
    <row r="832" ht="20.25">
      <c r="I832" s="29"/>
    </row>
    <row r="833" ht="20.25">
      <c r="I833" s="29"/>
    </row>
    <row r="834" ht="20.25">
      <c r="I834" s="29"/>
    </row>
    <row r="835" ht="20.25">
      <c r="I835" s="29"/>
    </row>
    <row r="836" ht="20.25">
      <c r="I836" s="29"/>
    </row>
    <row r="837" ht="20.25">
      <c r="I837" s="29"/>
    </row>
    <row r="838" ht="20.25">
      <c r="I838" s="29"/>
    </row>
    <row r="839" ht="20.25">
      <c r="I839" s="29"/>
    </row>
    <row r="840" ht="20.25">
      <c r="I840" s="29"/>
    </row>
    <row r="841" ht="20.25">
      <c r="I841" s="29"/>
    </row>
    <row r="842" ht="20.25">
      <c r="I842" s="29"/>
    </row>
    <row r="843" ht="20.25">
      <c r="I843" s="29"/>
    </row>
    <row r="844" ht="20.25">
      <c r="I844" s="29"/>
    </row>
    <row r="845" ht="20.25">
      <c r="I845" s="29"/>
    </row>
    <row r="846" ht="20.25">
      <c r="I846" s="29"/>
    </row>
    <row r="847" ht="20.25">
      <c r="I847" s="29"/>
    </row>
    <row r="848" ht="20.25">
      <c r="I848" s="29"/>
    </row>
    <row r="849" ht="20.25">
      <c r="I849" s="29"/>
    </row>
    <row r="850" ht="20.25">
      <c r="I850" s="29"/>
    </row>
    <row r="851" ht="20.25">
      <c r="I851" s="29"/>
    </row>
    <row r="852" ht="20.25">
      <c r="I852" s="29"/>
    </row>
    <row r="853" ht="20.25">
      <c r="I853" s="29"/>
    </row>
    <row r="854" ht="20.25">
      <c r="I854" s="29"/>
    </row>
    <row r="855" ht="20.25">
      <c r="I855" s="29"/>
    </row>
    <row r="856" ht="20.25">
      <c r="I856" s="29"/>
    </row>
    <row r="857" ht="20.25">
      <c r="I857" s="29"/>
    </row>
    <row r="858" ht="20.25">
      <c r="I858" s="29"/>
    </row>
    <row r="859" ht="20.25">
      <c r="I859" s="29"/>
    </row>
    <row r="860" ht="20.25">
      <c r="I860" s="29"/>
    </row>
    <row r="861" ht="20.25">
      <c r="I861" s="29"/>
    </row>
    <row r="862" ht="20.25">
      <c r="I862" s="29"/>
    </row>
    <row r="863" ht="20.25">
      <c r="I863" s="29"/>
    </row>
    <row r="864" ht="20.25">
      <c r="I864" s="29"/>
    </row>
    <row r="865" ht="20.25">
      <c r="I865" s="29"/>
    </row>
    <row r="866" ht="20.25">
      <c r="I866" s="29"/>
    </row>
    <row r="867" ht="20.25">
      <c r="I867" s="29"/>
    </row>
    <row r="868" ht="20.25">
      <c r="I868" s="29"/>
    </row>
    <row r="869" ht="20.25">
      <c r="I869" s="29"/>
    </row>
    <row r="870" ht="20.25">
      <c r="I870" s="29"/>
    </row>
    <row r="871" ht="20.25">
      <c r="I871" s="29"/>
    </row>
    <row r="872" ht="20.25">
      <c r="I872" s="29"/>
    </row>
    <row r="873" ht="20.25">
      <c r="I873" s="29"/>
    </row>
    <row r="874" ht="20.25">
      <c r="I874" s="29"/>
    </row>
    <row r="875" ht="20.25">
      <c r="I875" s="29"/>
    </row>
    <row r="876" ht="20.25">
      <c r="I876" s="29"/>
    </row>
    <row r="877" ht="20.25">
      <c r="I877" s="29"/>
    </row>
    <row r="878" ht="20.25">
      <c r="I878" s="29"/>
    </row>
    <row r="879" ht="20.25">
      <c r="I879" s="29"/>
    </row>
    <row r="880" ht="20.25">
      <c r="I880" s="29"/>
    </row>
    <row r="881" ht="20.25">
      <c r="I881" s="29"/>
    </row>
    <row r="882" ht="20.25">
      <c r="I882" s="29"/>
    </row>
    <row r="883" ht="20.25">
      <c r="I883" s="29"/>
    </row>
    <row r="884" ht="20.25">
      <c r="I884" s="29"/>
    </row>
    <row r="885" ht="20.25">
      <c r="I885" s="29"/>
    </row>
    <row r="886" ht="20.25">
      <c r="I886" s="29"/>
    </row>
    <row r="887" ht="20.25">
      <c r="I887" s="29"/>
    </row>
    <row r="888" ht="20.25">
      <c r="I888" s="29"/>
    </row>
    <row r="889" ht="20.25">
      <c r="I889" s="29"/>
    </row>
    <row r="890" ht="20.25">
      <c r="I890" s="29"/>
    </row>
    <row r="891" ht="20.25">
      <c r="I891" s="29"/>
    </row>
    <row r="892" ht="20.25">
      <c r="I892" s="29"/>
    </row>
    <row r="893" ht="20.25">
      <c r="I893" s="29"/>
    </row>
    <row r="894" ht="20.25">
      <c r="I894" s="29"/>
    </row>
    <row r="895" ht="20.25">
      <c r="I895" s="29"/>
    </row>
    <row r="896" ht="20.25">
      <c r="I896" s="29"/>
    </row>
    <row r="897" ht="20.25">
      <c r="I897" s="29"/>
    </row>
    <row r="898" ht="20.25">
      <c r="I898" s="29"/>
    </row>
    <row r="899" ht="20.25">
      <c r="I899" s="29"/>
    </row>
    <row r="900" ht="20.25">
      <c r="I900" s="29"/>
    </row>
    <row r="901" ht="20.25">
      <c r="I901" s="29"/>
    </row>
    <row r="902" ht="20.25">
      <c r="I902" s="29"/>
    </row>
    <row r="903" ht="20.25">
      <c r="I903" s="29"/>
    </row>
    <row r="904" ht="20.25">
      <c r="I904" s="29"/>
    </row>
    <row r="905" ht="20.25">
      <c r="I905" s="29"/>
    </row>
    <row r="906" ht="20.25">
      <c r="I906" s="29"/>
    </row>
    <row r="907" ht="20.25">
      <c r="I907" s="29"/>
    </row>
    <row r="908" ht="20.25">
      <c r="I908" s="29"/>
    </row>
    <row r="909" ht="20.25">
      <c r="I909" s="29"/>
    </row>
    <row r="910" ht="20.25">
      <c r="I910" s="29"/>
    </row>
    <row r="911" ht="20.25">
      <c r="I911" s="29"/>
    </row>
    <row r="912" ht="20.25">
      <c r="I912" s="29"/>
    </row>
    <row r="913" ht="20.25">
      <c r="I913" s="29"/>
    </row>
    <row r="914" ht="20.25">
      <c r="I914" s="29"/>
    </row>
    <row r="915" ht="20.25">
      <c r="I915" s="29"/>
    </row>
    <row r="916" ht="20.25">
      <c r="I916" s="29"/>
    </row>
    <row r="917" ht="20.25">
      <c r="I917" s="29"/>
    </row>
    <row r="918" ht="20.25">
      <c r="I918" s="29"/>
    </row>
    <row r="919" ht="20.25">
      <c r="I919" s="29"/>
    </row>
    <row r="920" ht="20.25">
      <c r="I920" s="29"/>
    </row>
    <row r="921" ht="20.25">
      <c r="I921" s="29"/>
    </row>
    <row r="922" ht="20.25">
      <c r="I922" s="29"/>
    </row>
    <row r="923" ht="20.25">
      <c r="I923" s="29"/>
    </row>
    <row r="924" ht="20.25">
      <c r="I924" s="29"/>
    </row>
    <row r="925" ht="20.25">
      <c r="I925" s="29"/>
    </row>
    <row r="926" ht="20.25">
      <c r="I926" s="29"/>
    </row>
    <row r="927" ht="20.25">
      <c r="I927" s="29"/>
    </row>
    <row r="928" ht="20.25">
      <c r="I928" s="29"/>
    </row>
    <row r="929" ht="20.25">
      <c r="I929" s="29"/>
    </row>
    <row r="930" ht="20.25">
      <c r="I930" s="29"/>
    </row>
    <row r="931" ht="20.25">
      <c r="I931" s="29"/>
    </row>
    <row r="932" ht="20.25">
      <c r="I932" s="29"/>
    </row>
    <row r="933" ht="20.25">
      <c r="I933" s="29"/>
    </row>
    <row r="934" ht="20.25">
      <c r="I934" s="29"/>
    </row>
    <row r="935" ht="20.25">
      <c r="I935" s="29"/>
    </row>
    <row r="936" ht="20.25">
      <c r="I936" s="29"/>
    </row>
    <row r="937" ht="20.25">
      <c r="I937" s="29"/>
    </row>
    <row r="938" ht="20.25">
      <c r="I938" s="29"/>
    </row>
    <row r="939" ht="20.25">
      <c r="I939" s="29"/>
    </row>
    <row r="940" ht="20.25">
      <c r="I940" s="29"/>
    </row>
    <row r="941" ht="20.25">
      <c r="I941" s="29"/>
    </row>
    <row r="942" ht="20.25">
      <c r="I942" s="29"/>
    </row>
    <row r="943" ht="20.25">
      <c r="I943" s="29"/>
    </row>
    <row r="944" ht="20.25">
      <c r="I944" s="29"/>
    </row>
    <row r="945" ht="20.25">
      <c r="I945" s="29"/>
    </row>
    <row r="946" ht="20.25">
      <c r="I946" s="29"/>
    </row>
    <row r="947" ht="20.25">
      <c r="I947" s="29"/>
    </row>
    <row r="948" ht="20.25">
      <c r="I948" s="29"/>
    </row>
    <row r="949" ht="20.25">
      <c r="I949" s="29"/>
    </row>
    <row r="950" ht="20.25">
      <c r="I950" s="29"/>
    </row>
    <row r="951" ht="20.25">
      <c r="I951" s="29"/>
    </row>
    <row r="952" ht="20.25">
      <c r="I952" s="29"/>
    </row>
    <row r="953" ht="20.25">
      <c r="I953" s="29"/>
    </row>
    <row r="954" ht="20.25">
      <c r="I954" s="29"/>
    </row>
    <row r="955" ht="20.25">
      <c r="I955" s="29"/>
    </row>
    <row r="956" ht="20.25">
      <c r="I956" s="29"/>
    </row>
    <row r="957" ht="20.25">
      <c r="I957" s="29"/>
    </row>
    <row r="958" ht="20.25">
      <c r="I958" s="29"/>
    </row>
    <row r="959" ht="20.25">
      <c r="I959" s="29"/>
    </row>
    <row r="960" ht="20.25">
      <c r="I960" s="29"/>
    </row>
    <row r="961" ht="20.25">
      <c r="I961" s="29"/>
    </row>
    <row r="962" ht="20.25">
      <c r="I962" s="29"/>
    </row>
    <row r="963" ht="20.25">
      <c r="I963" s="29"/>
    </row>
    <row r="964" ht="20.25">
      <c r="I964" s="29"/>
    </row>
    <row r="965" ht="20.25">
      <c r="I965" s="29"/>
    </row>
    <row r="966" ht="20.25">
      <c r="I966" s="29"/>
    </row>
    <row r="967" ht="20.25">
      <c r="I967" s="29"/>
    </row>
    <row r="968" ht="20.25">
      <c r="I968" s="29"/>
    </row>
    <row r="969" ht="20.25">
      <c r="I969" s="29"/>
    </row>
    <row r="970" ht="20.25">
      <c r="I970" s="29"/>
    </row>
    <row r="971" ht="20.25">
      <c r="I971" s="29"/>
    </row>
    <row r="972" ht="20.25">
      <c r="I972" s="29"/>
    </row>
    <row r="973" ht="20.25">
      <c r="I973" s="29"/>
    </row>
    <row r="974" ht="20.25">
      <c r="I974" s="29"/>
    </row>
    <row r="975" ht="20.25">
      <c r="I975" s="29"/>
    </row>
    <row r="976" ht="20.25">
      <c r="I976" s="29"/>
    </row>
    <row r="977" ht="20.25">
      <c r="I977" s="29"/>
    </row>
    <row r="978" ht="20.25">
      <c r="I978" s="29"/>
    </row>
    <row r="979" ht="20.25">
      <c r="I979" s="29"/>
    </row>
    <row r="980" ht="20.25">
      <c r="I980" s="29"/>
    </row>
    <row r="981" ht="20.25">
      <c r="I981" s="29"/>
    </row>
    <row r="982" ht="20.25">
      <c r="I982" s="29"/>
    </row>
    <row r="983" ht="20.25">
      <c r="I983" s="29"/>
    </row>
    <row r="984" ht="20.25">
      <c r="I984" s="29"/>
    </row>
    <row r="985" ht="20.25">
      <c r="I985" s="29"/>
    </row>
    <row r="986" ht="20.25">
      <c r="I986" s="29"/>
    </row>
    <row r="987" ht="20.25">
      <c r="I987" s="29"/>
    </row>
    <row r="988" ht="20.25">
      <c r="I988" s="29"/>
    </row>
    <row r="989" ht="20.25">
      <c r="I989" s="29"/>
    </row>
    <row r="990" ht="20.25">
      <c r="I990" s="29"/>
    </row>
    <row r="991" ht="20.25">
      <c r="I991" s="29"/>
    </row>
    <row r="992" ht="20.25">
      <c r="I992" s="29"/>
    </row>
    <row r="993" ht="20.25">
      <c r="I993" s="29"/>
    </row>
    <row r="994" ht="20.25">
      <c r="I994" s="29"/>
    </row>
    <row r="995" ht="20.25">
      <c r="I995" s="29"/>
    </row>
    <row r="996" ht="20.25">
      <c r="I996" s="29"/>
    </row>
    <row r="997" ht="20.25">
      <c r="I997" s="29"/>
    </row>
    <row r="998" ht="20.25">
      <c r="I998" s="29"/>
    </row>
    <row r="999" ht="20.25">
      <c r="I999" s="29"/>
    </row>
    <row r="1000" ht="20.25">
      <c r="I1000" s="29"/>
    </row>
    <row r="1001" ht="20.25">
      <c r="I1001" s="29"/>
    </row>
    <row r="1002" ht="20.25">
      <c r="I1002" s="29"/>
    </row>
    <row r="1003" ht="20.25">
      <c r="I1003" s="29"/>
    </row>
    <row r="1004" ht="20.25">
      <c r="I1004" s="29"/>
    </row>
    <row r="1005" ht="20.25">
      <c r="I1005" s="29"/>
    </row>
    <row r="1006" ht="20.25">
      <c r="I1006" s="29"/>
    </row>
    <row r="1007" ht="20.25">
      <c r="I1007" s="29"/>
    </row>
    <row r="1008" ht="20.25">
      <c r="I1008" s="29"/>
    </row>
    <row r="1009" ht="20.25">
      <c r="I1009" s="29"/>
    </row>
    <row r="1010" ht="20.25">
      <c r="I1010" s="29"/>
    </row>
    <row r="1011" ht="20.25">
      <c r="I1011" s="29"/>
    </row>
    <row r="1012" ht="20.25">
      <c r="I1012" s="29"/>
    </row>
    <row r="1013" ht="20.25">
      <c r="I1013" s="29"/>
    </row>
    <row r="1014" ht="20.25">
      <c r="I1014" s="29"/>
    </row>
    <row r="1015" ht="20.25">
      <c r="I1015" s="29"/>
    </row>
    <row r="1016" ht="20.25">
      <c r="I1016" s="29"/>
    </row>
    <row r="1017" ht="20.25">
      <c r="I1017" s="29"/>
    </row>
    <row r="1018" ht="20.25">
      <c r="I1018" s="29"/>
    </row>
    <row r="1019" ht="20.25">
      <c r="I1019" s="29"/>
    </row>
    <row r="1020" ht="20.25">
      <c r="I1020" s="29"/>
    </row>
    <row r="1021" ht="20.25">
      <c r="I1021" s="29"/>
    </row>
    <row r="1022" ht="20.25">
      <c r="I1022" s="29"/>
    </row>
    <row r="1023" ht="20.25">
      <c r="I1023" s="29"/>
    </row>
    <row r="1024" ht="20.25">
      <c r="I1024" s="29"/>
    </row>
    <row r="1025" ht="20.25">
      <c r="I1025" s="29"/>
    </row>
    <row r="1026" ht="20.25">
      <c r="I1026" s="29"/>
    </row>
    <row r="1027" ht="20.25">
      <c r="I1027" s="29"/>
    </row>
    <row r="1028" ht="20.25">
      <c r="I1028" s="29"/>
    </row>
    <row r="1029" ht="20.25">
      <c r="I1029" s="29"/>
    </row>
    <row r="1030" ht="20.25">
      <c r="I1030" s="29"/>
    </row>
    <row r="1031" ht="20.25">
      <c r="I1031" s="29"/>
    </row>
    <row r="1032" ht="20.25">
      <c r="I1032" s="29"/>
    </row>
    <row r="1033" ht="20.25">
      <c r="I1033" s="29"/>
    </row>
    <row r="1034" ht="20.25">
      <c r="I1034" s="29"/>
    </row>
    <row r="1035" ht="20.25">
      <c r="I1035" s="29"/>
    </row>
    <row r="1036" ht="20.25">
      <c r="I1036" s="29"/>
    </row>
    <row r="1037" ht="20.25">
      <c r="I1037" s="29"/>
    </row>
    <row r="1038" ht="20.25">
      <c r="I1038" s="29"/>
    </row>
    <row r="1039" ht="20.25">
      <c r="I1039" s="29"/>
    </row>
    <row r="1040" ht="20.25">
      <c r="I1040" s="29"/>
    </row>
    <row r="1041" ht="20.25">
      <c r="I1041" s="29"/>
    </row>
    <row r="1042" ht="20.25">
      <c r="I1042" s="29"/>
    </row>
    <row r="1043" ht="20.25">
      <c r="I1043" s="29"/>
    </row>
    <row r="1044" ht="20.25">
      <c r="I1044" s="29"/>
    </row>
    <row r="1045" ht="20.25">
      <c r="I1045" s="29"/>
    </row>
    <row r="1046" ht="20.25">
      <c r="I1046" s="29"/>
    </row>
    <row r="1047" ht="20.25">
      <c r="I1047" s="29"/>
    </row>
    <row r="1048" ht="20.25">
      <c r="I1048" s="29"/>
    </row>
    <row r="1049" ht="20.25">
      <c r="I1049" s="29"/>
    </row>
    <row r="1050" ht="20.25">
      <c r="I1050" s="29"/>
    </row>
    <row r="1051" ht="20.25">
      <c r="I1051" s="29"/>
    </row>
    <row r="1052" ht="20.25">
      <c r="I1052" s="29"/>
    </row>
    <row r="1053" ht="20.25">
      <c r="I1053" s="29"/>
    </row>
    <row r="1054" ht="20.25">
      <c r="I1054" s="29"/>
    </row>
    <row r="1055" ht="20.25">
      <c r="I1055" s="29"/>
    </row>
    <row r="1056" ht="20.25">
      <c r="I1056" s="29"/>
    </row>
    <row r="1057" ht="20.25">
      <c r="I1057" s="29"/>
    </row>
    <row r="1058" ht="20.25">
      <c r="I1058" s="29"/>
    </row>
    <row r="1059" ht="20.25">
      <c r="I1059" s="29"/>
    </row>
    <row r="1060" ht="20.25">
      <c r="I1060" s="29"/>
    </row>
    <row r="1061" ht="20.25">
      <c r="I1061" s="29"/>
    </row>
    <row r="1062" ht="20.25">
      <c r="I1062" s="29"/>
    </row>
    <row r="1063" ht="20.25">
      <c r="I1063" s="29"/>
    </row>
    <row r="1064" ht="20.25">
      <c r="I1064" s="29"/>
    </row>
    <row r="1065" ht="20.25">
      <c r="I1065" s="29"/>
    </row>
    <row r="1066" ht="20.25">
      <c r="I1066" s="29"/>
    </row>
    <row r="1067" ht="20.25">
      <c r="I1067" s="29"/>
    </row>
    <row r="1068" ht="20.25">
      <c r="I1068" s="29"/>
    </row>
    <row r="1069" ht="20.25">
      <c r="I1069" s="29"/>
    </row>
    <row r="1070" ht="20.25">
      <c r="I1070" s="29"/>
    </row>
    <row r="1071" ht="20.25">
      <c r="I1071" s="29"/>
    </row>
    <row r="1072" ht="20.25">
      <c r="I1072" s="29"/>
    </row>
    <row r="1073" ht="20.25">
      <c r="I1073" s="29"/>
    </row>
    <row r="1074" ht="20.25">
      <c r="I1074" s="29"/>
    </row>
    <row r="1075" ht="20.25">
      <c r="I1075" s="29"/>
    </row>
    <row r="1076" ht="20.25">
      <c r="I1076" s="29"/>
    </row>
    <row r="1077" ht="20.25">
      <c r="I1077" s="29"/>
    </row>
    <row r="1078" ht="20.25">
      <c r="I1078" s="29"/>
    </row>
    <row r="1079" ht="20.25">
      <c r="I1079" s="29"/>
    </row>
    <row r="1080" ht="20.25">
      <c r="I1080" s="29"/>
    </row>
    <row r="1081" ht="20.25">
      <c r="I1081" s="29"/>
    </row>
    <row r="1082" ht="20.25">
      <c r="I1082" s="29"/>
    </row>
    <row r="1083" ht="20.25">
      <c r="I1083" s="29"/>
    </row>
    <row r="1084" ht="20.25">
      <c r="I1084" s="29"/>
    </row>
    <row r="1085" ht="20.25">
      <c r="I1085" s="29"/>
    </row>
    <row r="1086" ht="20.25">
      <c r="I1086" s="29"/>
    </row>
    <row r="1087" ht="20.25">
      <c r="I1087" s="29"/>
    </row>
    <row r="1088" ht="20.25">
      <c r="I1088" s="29"/>
    </row>
    <row r="1089" ht="20.25">
      <c r="I1089" s="29"/>
    </row>
    <row r="1090" ht="20.25">
      <c r="I1090" s="29"/>
    </row>
    <row r="1091" ht="20.25">
      <c r="I1091" s="29"/>
    </row>
    <row r="1092" ht="20.25">
      <c r="I1092" s="29"/>
    </row>
    <row r="1093" ht="20.25">
      <c r="I1093" s="29"/>
    </row>
    <row r="1094" ht="20.25">
      <c r="I1094" s="29"/>
    </row>
    <row r="1095" ht="20.25">
      <c r="I1095" s="29"/>
    </row>
    <row r="1096" ht="20.25">
      <c r="I1096" s="29"/>
    </row>
    <row r="1097" ht="20.25">
      <c r="I1097" s="29"/>
    </row>
    <row r="1098" ht="20.25">
      <c r="I1098" s="29"/>
    </row>
    <row r="1099" ht="20.25">
      <c r="I1099" s="29"/>
    </row>
    <row r="1100" ht="20.25">
      <c r="I1100" s="29"/>
    </row>
    <row r="1101" ht="20.25">
      <c r="I1101" s="29"/>
    </row>
    <row r="1102" ht="20.25">
      <c r="I1102" s="29"/>
    </row>
    <row r="1103" ht="20.25">
      <c r="I1103" s="29"/>
    </row>
    <row r="1104" ht="20.25">
      <c r="I1104" s="29"/>
    </row>
    <row r="1105" ht="20.25">
      <c r="I1105" s="29"/>
    </row>
    <row r="1106" ht="20.25">
      <c r="I1106" s="29"/>
    </row>
    <row r="1107" ht="20.25">
      <c r="I1107" s="29"/>
    </row>
    <row r="1108" ht="20.25">
      <c r="I1108" s="29"/>
    </row>
    <row r="1109" ht="20.25">
      <c r="I1109" s="29"/>
    </row>
    <row r="1110" ht="20.25">
      <c r="I1110" s="29"/>
    </row>
    <row r="1111" ht="20.25">
      <c r="I1111" s="29"/>
    </row>
    <row r="1112" ht="20.25">
      <c r="I1112" s="29"/>
    </row>
    <row r="1113" ht="20.25">
      <c r="I1113" s="29"/>
    </row>
    <row r="1114" ht="20.25">
      <c r="I1114" s="29"/>
    </row>
    <row r="1115" ht="20.25">
      <c r="I1115" s="29"/>
    </row>
    <row r="1116" ht="20.25">
      <c r="I1116" s="29"/>
    </row>
    <row r="1117" ht="20.25">
      <c r="I1117" s="29"/>
    </row>
    <row r="1118" ht="20.25">
      <c r="I1118" s="29"/>
    </row>
    <row r="1119" ht="20.25">
      <c r="I1119" s="29"/>
    </row>
    <row r="1120" ht="20.25">
      <c r="I1120" s="29"/>
    </row>
    <row r="1121" ht="20.25">
      <c r="I1121" s="29"/>
    </row>
    <row r="1122" ht="20.25">
      <c r="I1122" s="29"/>
    </row>
    <row r="1123" ht="20.25">
      <c r="I1123" s="29"/>
    </row>
    <row r="1124" ht="20.25">
      <c r="I1124" s="29"/>
    </row>
    <row r="1125" ht="20.25">
      <c r="I1125" s="29"/>
    </row>
    <row r="1126" ht="20.25">
      <c r="I1126" s="29"/>
    </row>
    <row r="1127" ht="20.25">
      <c r="I1127" s="29"/>
    </row>
    <row r="1128" ht="20.25">
      <c r="I1128" s="29"/>
    </row>
    <row r="1129" ht="20.25">
      <c r="I1129" s="29"/>
    </row>
    <row r="1130" ht="20.25">
      <c r="I1130" s="29"/>
    </row>
    <row r="1131" ht="20.25">
      <c r="I1131" s="29"/>
    </row>
    <row r="1132" ht="20.25">
      <c r="I1132" s="29"/>
    </row>
    <row r="1133" ht="20.25">
      <c r="I1133" s="29"/>
    </row>
    <row r="1134" ht="20.25">
      <c r="I1134" s="29"/>
    </row>
    <row r="1135" ht="20.25">
      <c r="I1135" s="29"/>
    </row>
    <row r="1136" ht="20.25">
      <c r="I1136" s="29"/>
    </row>
    <row r="1137" ht="20.25">
      <c r="I1137" s="29"/>
    </row>
    <row r="1138" ht="20.25">
      <c r="I1138" s="29"/>
    </row>
    <row r="1139" ht="20.25">
      <c r="I1139" s="29"/>
    </row>
    <row r="1140" ht="20.25">
      <c r="I1140" s="29"/>
    </row>
    <row r="1141" ht="20.25">
      <c r="I1141" s="29"/>
    </row>
    <row r="1142" ht="20.25">
      <c r="I1142" s="29"/>
    </row>
    <row r="1143" ht="20.25">
      <c r="I1143" s="29"/>
    </row>
    <row r="1144" ht="20.25">
      <c r="I1144" s="29"/>
    </row>
    <row r="1145" ht="20.25">
      <c r="I1145" s="29"/>
    </row>
    <row r="1146" ht="20.25">
      <c r="I1146" s="29"/>
    </row>
    <row r="1147" ht="20.25">
      <c r="I1147" s="29"/>
    </row>
    <row r="1148" ht="20.25">
      <c r="I1148" s="29"/>
    </row>
    <row r="1149" ht="20.25">
      <c r="I1149" s="29"/>
    </row>
    <row r="1150" ht="20.25">
      <c r="I1150" s="29"/>
    </row>
    <row r="1151" ht="20.25">
      <c r="I1151" s="29"/>
    </row>
    <row r="1152" ht="20.25">
      <c r="I1152" s="29"/>
    </row>
    <row r="1153" ht="20.25">
      <c r="I1153" s="29"/>
    </row>
    <row r="1154" ht="20.25">
      <c r="I1154" s="29"/>
    </row>
    <row r="1155" ht="20.25">
      <c r="I1155" s="29"/>
    </row>
    <row r="1156" ht="20.25">
      <c r="I1156" s="29"/>
    </row>
    <row r="1157" ht="20.25">
      <c r="I1157" s="29"/>
    </row>
    <row r="1158" ht="20.25">
      <c r="I1158" s="29"/>
    </row>
    <row r="1159" ht="20.25">
      <c r="I1159" s="29"/>
    </row>
    <row r="1160" ht="20.25">
      <c r="I1160" s="29"/>
    </row>
    <row r="1161" ht="20.25">
      <c r="I1161" s="29"/>
    </row>
    <row r="1162" ht="20.25">
      <c r="I1162" s="29"/>
    </row>
    <row r="1163" ht="20.25">
      <c r="I1163" s="29"/>
    </row>
    <row r="1164" ht="20.25">
      <c r="I1164" s="29"/>
    </row>
    <row r="1165" ht="20.25">
      <c r="I1165" s="29"/>
    </row>
    <row r="1166" ht="20.25">
      <c r="I1166" s="29"/>
    </row>
    <row r="1167" ht="20.25">
      <c r="I1167" s="29"/>
    </row>
    <row r="1168" ht="20.25">
      <c r="I1168" s="29"/>
    </row>
    <row r="1169" ht="20.25">
      <c r="I1169" s="29"/>
    </row>
    <row r="1170" ht="20.25">
      <c r="I1170" s="29"/>
    </row>
    <row r="1171" ht="20.25">
      <c r="I1171" s="29"/>
    </row>
    <row r="1172" ht="20.25">
      <c r="I1172" s="29"/>
    </row>
    <row r="1173" ht="20.25">
      <c r="I1173" s="29"/>
    </row>
    <row r="1174" ht="20.25">
      <c r="I1174" s="29"/>
    </row>
    <row r="1175" ht="20.25">
      <c r="I1175" s="29"/>
    </row>
    <row r="1176" ht="20.25">
      <c r="I1176" s="29"/>
    </row>
    <row r="1177" ht="20.25">
      <c r="I1177" s="29"/>
    </row>
    <row r="1178" ht="20.25">
      <c r="I1178" s="29"/>
    </row>
    <row r="1179" ht="20.25">
      <c r="I1179" s="29"/>
    </row>
    <row r="1180" ht="20.25">
      <c r="I1180" s="29"/>
    </row>
    <row r="1181" ht="20.25">
      <c r="I1181" s="29"/>
    </row>
    <row r="1182" ht="20.25">
      <c r="I1182" s="29"/>
    </row>
    <row r="1183" ht="20.25">
      <c r="I1183" s="29"/>
    </row>
    <row r="1184" ht="20.25">
      <c r="I1184" s="29"/>
    </row>
    <row r="1185" ht="20.25">
      <c r="I1185" s="29"/>
    </row>
    <row r="1186" ht="20.25">
      <c r="I1186" s="29"/>
    </row>
    <row r="1187" ht="20.25">
      <c r="I1187" s="29"/>
    </row>
    <row r="1188" ht="20.25">
      <c r="I1188" s="29"/>
    </row>
    <row r="1189" ht="20.25">
      <c r="I1189" s="29"/>
    </row>
    <row r="1190" ht="20.25">
      <c r="I1190" s="29"/>
    </row>
    <row r="1191" ht="20.25">
      <c r="I1191" s="29"/>
    </row>
    <row r="1192" ht="20.25">
      <c r="I1192" s="29"/>
    </row>
    <row r="1193" ht="20.25">
      <c r="I1193" s="29"/>
    </row>
    <row r="1194" ht="20.25">
      <c r="I1194" s="29"/>
    </row>
    <row r="1195" ht="20.25">
      <c r="I1195" s="29"/>
    </row>
    <row r="1196" ht="20.25">
      <c r="I1196" s="29"/>
    </row>
    <row r="1197" ht="20.25">
      <c r="I1197" s="29"/>
    </row>
    <row r="1198" ht="20.25">
      <c r="I1198" s="29"/>
    </row>
    <row r="1199" ht="20.25">
      <c r="I1199" s="29"/>
    </row>
    <row r="1200" ht="20.25">
      <c r="I1200" s="29"/>
    </row>
    <row r="1201" ht="20.25">
      <c r="I1201" s="29"/>
    </row>
    <row r="1202" ht="20.25">
      <c r="I1202" s="29"/>
    </row>
    <row r="1203" ht="20.25">
      <c r="I1203" s="29"/>
    </row>
    <row r="1204" ht="20.25">
      <c r="I1204" s="29"/>
    </row>
    <row r="1205" ht="20.25">
      <c r="I1205" s="29"/>
    </row>
    <row r="1206" ht="20.25">
      <c r="I1206" s="29"/>
    </row>
    <row r="1207" ht="20.25">
      <c r="I1207" s="29"/>
    </row>
    <row r="1208" ht="20.25">
      <c r="I1208" s="29"/>
    </row>
    <row r="1209" ht="20.25">
      <c r="I1209" s="29"/>
    </row>
    <row r="1210" ht="20.25">
      <c r="I1210" s="29"/>
    </row>
    <row r="1211" ht="20.25">
      <c r="I1211" s="29"/>
    </row>
    <row r="1212" ht="20.25">
      <c r="I1212" s="29"/>
    </row>
    <row r="1213" ht="20.25">
      <c r="I1213" s="29"/>
    </row>
    <row r="1214" ht="20.25">
      <c r="I1214" s="29"/>
    </row>
    <row r="1215" ht="20.25">
      <c r="I1215" s="29"/>
    </row>
    <row r="1216" ht="20.25">
      <c r="I1216" s="29"/>
    </row>
    <row r="1217" ht="20.25">
      <c r="I1217" s="29"/>
    </row>
    <row r="1218" ht="20.25">
      <c r="I1218" s="29"/>
    </row>
    <row r="1219" ht="20.25">
      <c r="I1219" s="29"/>
    </row>
    <row r="1220" ht="20.25">
      <c r="I1220" s="29"/>
    </row>
    <row r="1221" ht="20.25">
      <c r="I1221" s="29"/>
    </row>
    <row r="1222" ht="20.25">
      <c r="I1222" s="29"/>
    </row>
    <row r="1223" ht="20.25">
      <c r="I1223" s="29"/>
    </row>
    <row r="1224" ht="20.25">
      <c r="I1224" s="29"/>
    </row>
    <row r="1225" ht="20.25">
      <c r="I1225" s="29"/>
    </row>
    <row r="1226" ht="20.25">
      <c r="I1226" s="29"/>
    </row>
    <row r="1227" ht="20.25">
      <c r="I1227" s="29"/>
    </row>
    <row r="1228" ht="20.25">
      <c r="I1228" s="29"/>
    </row>
    <row r="1229" ht="20.25">
      <c r="I1229" s="29"/>
    </row>
    <row r="1230" ht="20.25">
      <c r="I1230" s="29"/>
    </row>
    <row r="1231" ht="20.25">
      <c r="I1231" s="29"/>
    </row>
    <row r="1232" ht="20.25">
      <c r="I1232" s="29"/>
    </row>
    <row r="1233" ht="20.25">
      <c r="I1233" s="29"/>
    </row>
    <row r="1234" ht="20.25">
      <c r="I1234" s="29"/>
    </row>
    <row r="1235" ht="20.25">
      <c r="I1235" s="29"/>
    </row>
    <row r="1236" ht="20.25">
      <c r="I1236" s="29"/>
    </row>
    <row r="1237" ht="20.25">
      <c r="I1237" s="29"/>
    </row>
    <row r="1238" ht="20.25">
      <c r="I1238" s="29"/>
    </row>
    <row r="1239" ht="20.25">
      <c r="I1239" s="29"/>
    </row>
    <row r="1240" ht="20.25">
      <c r="I1240" s="29"/>
    </row>
    <row r="1241" ht="20.25">
      <c r="I1241" s="29"/>
    </row>
    <row r="1242" ht="20.25">
      <c r="I1242" s="29"/>
    </row>
    <row r="1243" ht="20.25">
      <c r="I1243" s="29"/>
    </row>
    <row r="1244" ht="20.25">
      <c r="I1244" s="29"/>
    </row>
    <row r="1245" ht="20.25">
      <c r="I1245" s="29"/>
    </row>
    <row r="1246" ht="20.25">
      <c r="I1246" s="29"/>
    </row>
    <row r="1247" ht="20.25">
      <c r="I1247" s="29"/>
    </row>
    <row r="1248" ht="20.25">
      <c r="I1248" s="29"/>
    </row>
    <row r="1249" ht="20.25">
      <c r="I1249" s="29"/>
    </row>
    <row r="1250" ht="20.25">
      <c r="I1250" s="29"/>
    </row>
    <row r="1251" ht="20.25">
      <c r="I1251" s="29"/>
    </row>
    <row r="1252" ht="20.25">
      <c r="I1252" s="29"/>
    </row>
    <row r="1253" ht="20.25">
      <c r="I1253" s="29"/>
    </row>
    <row r="1254" ht="20.25">
      <c r="I1254" s="29"/>
    </row>
    <row r="1255" ht="20.25">
      <c r="I1255" s="29"/>
    </row>
    <row r="1256" ht="20.25">
      <c r="I1256" s="29"/>
    </row>
    <row r="1257" ht="20.25">
      <c r="I1257" s="29"/>
    </row>
    <row r="1258" ht="20.25">
      <c r="I1258" s="29"/>
    </row>
    <row r="1259" ht="20.25">
      <c r="I1259" s="29"/>
    </row>
    <row r="1260" ht="20.25">
      <c r="I1260" s="29"/>
    </row>
    <row r="1261" ht="20.25">
      <c r="I1261" s="29"/>
    </row>
    <row r="1262" ht="20.25">
      <c r="I1262" s="29"/>
    </row>
    <row r="1263" ht="20.25">
      <c r="I1263" s="29"/>
    </row>
    <row r="1264" ht="20.25">
      <c r="I1264" s="29"/>
    </row>
    <row r="1265" ht="20.25">
      <c r="I1265" s="29"/>
    </row>
    <row r="1266" ht="20.25">
      <c r="I1266" s="29"/>
    </row>
    <row r="1267" ht="20.25">
      <c r="I1267" s="29"/>
    </row>
    <row r="1268" ht="20.25">
      <c r="I1268" s="29"/>
    </row>
  </sheetData>
  <sheetProtection/>
  <mergeCells count="1">
    <mergeCell ref="B1:H1"/>
  </mergeCells>
  <printOptions horizontalCentered="1"/>
  <pageMargins left="0.25" right="0.25" top="0.75" bottom="0.75" header="0.3" footer="0.3"/>
  <pageSetup fitToHeight="4" fitToWidth="1" horizontalDpi="600" verticalDpi="600" orientation="landscape" paperSize="9" scale="51" r:id="rId1"/>
  <headerFooter alignWithMargins="0">
    <oddFooter>&amp;CСтрана &amp;P од &amp;N</oddFooter>
  </headerFooter>
  <rowBreaks count="3" manualBreakCount="3">
    <brk id="20" max="7" man="1"/>
    <brk id="40" max="7" man="1"/>
    <brk id="62" max="7" man="1"/>
  </rowBreaks>
  <colBreaks count="2" manualBreakCount="2">
    <brk id="7" max="85" man="1"/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0"/>
  <sheetViews>
    <sheetView view="pageBreakPreview" zoomScale="70" zoomScaleNormal="95" zoomScaleSheetLayoutView="70" zoomScalePageLayoutView="0" workbookViewId="0" topLeftCell="A1">
      <selection activeCell="E122" sqref="E122"/>
    </sheetView>
  </sheetViews>
  <sheetFormatPr defaultColWidth="8.00390625" defaultRowHeight="11.25"/>
  <cols>
    <col min="1" max="1" width="11.125" style="586" customWidth="1"/>
    <col min="2" max="2" width="65.625" style="583" customWidth="1"/>
    <col min="3" max="7" width="20.625" style="148" customWidth="1"/>
    <col min="8" max="8" width="20.625" style="148" hidden="1" customWidth="1"/>
    <col min="9" max="9" width="20.625" style="30" customWidth="1"/>
    <col min="10" max="10" width="2.75390625" style="29" customWidth="1"/>
    <col min="11" max="11" width="9.375" style="29" customWidth="1"/>
    <col min="12" max="16384" width="8.00390625" style="29" customWidth="1"/>
  </cols>
  <sheetData>
    <row r="1" spans="1:9" s="341" customFormat="1" ht="34.5" customHeight="1">
      <c r="A1" s="559"/>
      <c r="B1" s="702" t="s">
        <v>1291</v>
      </c>
      <c r="C1" s="702"/>
      <c r="D1" s="702"/>
      <c r="E1" s="702"/>
      <c r="F1" s="702"/>
      <c r="G1" s="702"/>
      <c r="H1" s="702"/>
      <c r="I1" s="340"/>
    </row>
    <row r="2" spans="1:9" s="94" customFormat="1" ht="91.5" customHeight="1">
      <c r="A2" s="176" t="s">
        <v>1050</v>
      </c>
      <c r="B2" s="173" t="s">
        <v>486</v>
      </c>
      <c r="C2" s="177" t="s">
        <v>385</v>
      </c>
      <c r="D2" s="177" t="s">
        <v>1278</v>
      </c>
      <c r="E2" s="177" t="s">
        <v>352</v>
      </c>
      <c r="F2" s="255" t="s">
        <v>857</v>
      </c>
      <c r="G2" s="255" t="s">
        <v>859</v>
      </c>
      <c r="H2" s="255"/>
      <c r="I2" s="88"/>
    </row>
    <row r="3" spans="1:9" s="254" customFormat="1" ht="34.5" customHeight="1">
      <c r="A3" s="176" t="s">
        <v>484</v>
      </c>
      <c r="B3" s="173">
        <v>2</v>
      </c>
      <c r="C3" s="177">
        <v>3</v>
      </c>
      <c r="D3" s="177">
        <v>4</v>
      </c>
      <c r="E3" s="177">
        <v>5</v>
      </c>
      <c r="F3" s="177">
        <v>6</v>
      </c>
      <c r="G3" s="177">
        <v>7</v>
      </c>
      <c r="H3" s="177"/>
      <c r="I3" s="252"/>
    </row>
    <row r="4" spans="1:9" s="94" customFormat="1" ht="34.5" customHeight="1">
      <c r="A4" s="393"/>
      <c r="B4" s="251" t="s">
        <v>876</v>
      </c>
      <c r="C4" s="178">
        <f>C5+C52+C104+C114</f>
        <v>1997495.94</v>
      </c>
      <c r="D4" s="178">
        <f>D5+D52+D104+D114</f>
        <v>1301265.54</v>
      </c>
      <c r="E4" s="178">
        <f>E5+E52+E104+E114</f>
        <v>2034095.79</v>
      </c>
      <c r="F4" s="525">
        <f>E4-C4</f>
        <v>36599.85000000009</v>
      </c>
      <c r="G4" s="523">
        <f>E4/C4</f>
        <v>1.0183228657776395</v>
      </c>
      <c r="H4" s="184"/>
      <c r="I4" s="88"/>
    </row>
    <row r="5" spans="1:9" s="90" customFormat="1" ht="34.5" customHeight="1">
      <c r="A5" s="577" t="s">
        <v>1121</v>
      </c>
      <c r="B5" s="434" t="s">
        <v>877</v>
      </c>
      <c r="C5" s="160">
        <f>C6+C11+C14+C20+C29+C42+C44+C48</f>
        <v>1034490</v>
      </c>
      <c r="D5" s="160">
        <f>D6+D11+D14+D20+D29+D42+D44+D48</f>
        <v>643537.6499999999</v>
      </c>
      <c r="E5" s="160">
        <f>E6+E11+E14+E20+E29+E42+E44+E48</f>
        <v>1070490</v>
      </c>
      <c r="F5" s="525">
        <f aca="true" t="shared" si="0" ref="F5:F78">E5-C5</f>
        <v>36000</v>
      </c>
      <c r="G5" s="523">
        <f aca="true" t="shared" si="1" ref="G5:G68">E5/C5</f>
        <v>1.0347997564017053</v>
      </c>
      <c r="H5" s="184"/>
      <c r="I5" s="115"/>
    </row>
    <row r="6" spans="1:9" s="90" customFormat="1" ht="34.5" customHeight="1">
      <c r="A6" s="577" t="s">
        <v>1122</v>
      </c>
      <c r="B6" s="434" t="s">
        <v>1094</v>
      </c>
      <c r="C6" s="160">
        <f>C7+C9+C10</f>
        <v>0</v>
      </c>
      <c r="D6" s="160">
        <f>D7+D9+D10</f>
        <v>0</v>
      </c>
      <c r="E6" s="160">
        <f>E7+E9+E10</f>
        <v>0</v>
      </c>
      <c r="F6" s="525">
        <f t="shared" si="0"/>
        <v>0</v>
      </c>
      <c r="G6" s="523" t="e">
        <f t="shared" si="1"/>
        <v>#DIV/0!</v>
      </c>
      <c r="H6" s="184"/>
      <c r="I6" s="115"/>
    </row>
    <row r="7" spans="1:9" s="92" customFormat="1" ht="34.5" customHeight="1">
      <c r="A7" s="577" t="s">
        <v>80</v>
      </c>
      <c r="B7" s="633" t="s">
        <v>878</v>
      </c>
      <c r="C7" s="185">
        <f>C8</f>
        <v>0</v>
      </c>
      <c r="D7" s="185">
        <f>D8</f>
        <v>0</v>
      </c>
      <c r="E7" s="185">
        <f>E8</f>
        <v>0</v>
      </c>
      <c r="F7" s="525">
        <f t="shared" si="0"/>
        <v>0</v>
      </c>
      <c r="G7" s="523" t="e">
        <f t="shared" si="1"/>
        <v>#DIV/0!</v>
      </c>
      <c r="H7" s="184"/>
      <c r="I7" s="116"/>
    </row>
    <row r="8" spans="1:9" s="90" customFormat="1" ht="34.5" customHeight="1">
      <c r="A8" s="412" t="s">
        <v>126</v>
      </c>
      <c r="B8" s="634" t="s">
        <v>879</v>
      </c>
      <c r="C8" s="181">
        <v>0</v>
      </c>
      <c r="D8" s="181">
        <v>0</v>
      </c>
      <c r="E8" s="181">
        <v>0</v>
      </c>
      <c r="F8" s="537">
        <f t="shared" si="0"/>
        <v>0</v>
      </c>
      <c r="G8" s="538" t="e">
        <f t="shared" si="1"/>
        <v>#DIV/0!</v>
      </c>
      <c r="H8" s="303"/>
      <c r="I8" s="115"/>
    </row>
    <row r="9" spans="1:9" s="93" customFormat="1" ht="34.5" customHeight="1">
      <c r="A9" s="578" t="s">
        <v>81</v>
      </c>
      <c r="B9" s="587" t="s">
        <v>880</v>
      </c>
      <c r="C9" s="185">
        <v>0</v>
      </c>
      <c r="D9" s="185">
        <v>0</v>
      </c>
      <c r="E9" s="185">
        <v>0</v>
      </c>
      <c r="F9" s="525">
        <f t="shared" si="0"/>
        <v>0</v>
      </c>
      <c r="G9" s="523" t="e">
        <f t="shared" si="1"/>
        <v>#DIV/0!</v>
      </c>
      <c r="H9" s="184"/>
      <c r="I9" s="115"/>
    </row>
    <row r="10" spans="1:9" s="93" customFormat="1" ht="34.5" customHeight="1">
      <c r="A10" s="578" t="s">
        <v>82</v>
      </c>
      <c r="B10" s="587" t="s">
        <v>881</v>
      </c>
      <c r="C10" s="185">
        <v>0</v>
      </c>
      <c r="D10" s="185">
        <v>0</v>
      </c>
      <c r="E10" s="185">
        <v>0</v>
      </c>
      <c r="F10" s="525">
        <f t="shared" si="0"/>
        <v>0</v>
      </c>
      <c r="G10" s="523" t="e">
        <f t="shared" si="1"/>
        <v>#DIV/0!</v>
      </c>
      <c r="H10" s="184"/>
      <c r="I10" s="115"/>
    </row>
    <row r="11" spans="1:9" s="93" customFormat="1" ht="34.5" customHeight="1">
      <c r="A11" s="578" t="s">
        <v>1123</v>
      </c>
      <c r="B11" s="587" t="s">
        <v>481</v>
      </c>
      <c r="C11" s="185">
        <f aca="true" t="shared" si="2" ref="C11:E12">C12</f>
        <v>0</v>
      </c>
      <c r="D11" s="185">
        <f t="shared" si="2"/>
        <v>0</v>
      </c>
      <c r="E11" s="185">
        <f t="shared" si="2"/>
        <v>0</v>
      </c>
      <c r="F11" s="525">
        <f t="shared" si="0"/>
        <v>0</v>
      </c>
      <c r="G11" s="523" t="e">
        <f t="shared" si="1"/>
        <v>#DIV/0!</v>
      </c>
      <c r="H11" s="184"/>
      <c r="I11" s="115"/>
    </row>
    <row r="12" spans="1:9" s="93" customFormat="1" ht="34.5" customHeight="1">
      <c r="A12" s="578" t="s">
        <v>83</v>
      </c>
      <c r="B12" s="587" t="s">
        <v>481</v>
      </c>
      <c r="C12" s="185">
        <f t="shared" si="2"/>
        <v>0</v>
      </c>
      <c r="D12" s="185">
        <f t="shared" si="2"/>
        <v>0</v>
      </c>
      <c r="E12" s="185">
        <f t="shared" si="2"/>
        <v>0</v>
      </c>
      <c r="F12" s="525">
        <f t="shared" si="0"/>
        <v>0</v>
      </c>
      <c r="G12" s="523" t="e">
        <f t="shared" si="1"/>
        <v>#DIV/0!</v>
      </c>
      <c r="H12" s="184"/>
      <c r="I12" s="116"/>
    </row>
    <row r="13" spans="1:9" s="94" customFormat="1" ht="34.5" customHeight="1">
      <c r="A13" s="250" t="s">
        <v>127</v>
      </c>
      <c r="B13" s="635" t="s">
        <v>481</v>
      </c>
      <c r="C13" s="181">
        <v>0</v>
      </c>
      <c r="D13" s="181">
        <v>0</v>
      </c>
      <c r="E13" s="181">
        <v>0</v>
      </c>
      <c r="F13" s="537">
        <f t="shared" si="0"/>
        <v>0</v>
      </c>
      <c r="G13" s="538" t="e">
        <f t="shared" si="1"/>
        <v>#DIV/0!</v>
      </c>
      <c r="H13" s="303"/>
      <c r="I13" s="115"/>
    </row>
    <row r="14" spans="1:9" s="93" customFormat="1" ht="34.5" customHeight="1">
      <c r="A14" s="578" t="s">
        <v>1124</v>
      </c>
      <c r="B14" s="587" t="s">
        <v>1095</v>
      </c>
      <c r="C14" s="160">
        <f>C15</f>
        <v>35000</v>
      </c>
      <c r="D14" s="160">
        <f>D15</f>
        <v>17318</v>
      </c>
      <c r="E14" s="160">
        <f>E15</f>
        <v>25000</v>
      </c>
      <c r="F14" s="525">
        <f t="shared" si="0"/>
        <v>-10000</v>
      </c>
      <c r="G14" s="523">
        <f t="shared" si="1"/>
        <v>0.7142857142857143</v>
      </c>
      <c r="H14" s="184"/>
      <c r="I14" s="115"/>
    </row>
    <row r="15" spans="1:10" s="93" customFormat="1" ht="34.5" customHeight="1">
      <c r="A15" s="578" t="s">
        <v>84</v>
      </c>
      <c r="B15" s="587" t="s">
        <v>882</v>
      </c>
      <c r="C15" s="160">
        <f>SUM(C16:C19)</f>
        <v>35000</v>
      </c>
      <c r="D15" s="160">
        <f>SUM(D16:D19)</f>
        <v>17318</v>
      </c>
      <c r="E15" s="160">
        <f>SUM(E16:E19)</f>
        <v>25000</v>
      </c>
      <c r="F15" s="525">
        <f t="shared" si="0"/>
        <v>-10000</v>
      </c>
      <c r="G15" s="523">
        <f t="shared" si="1"/>
        <v>0.7142857142857143</v>
      </c>
      <c r="H15" s="184"/>
      <c r="I15" s="116"/>
      <c r="J15" s="91"/>
    </row>
    <row r="16" spans="1:10" s="94" customFormat="1" ht="34.5" customHeight="1">
      <c r="A16" s="250" t="s">
        <v>128</v>
      </c>
      <c r="B16" s="635" t="s">
        <v>883</v>
      </c>
      <c r="C16" s="187">
        <v>2000</v>
      </c>
      <c r="D16" s="187">
        <v>687</v>
      </c>
      <c r="E16" s="187">
        <v>2000</v>
      </c>
      <c r="F16" s="537">
        <f t="shared" si="0"/>
        <v>0</v>
      </c>
      <c r="G16" s="538">
        <f t="shared" si="1"/>
        <v>1</v>
      </c>
      <c r="H16" s="303"/>
      <c r="I16" s="116"/>
      <c r="J16" s="89"/>
    </row>
    <row r="17" spans="1:10" s="94" customFormat="1" ht="34.5" customHeight="1">
      <c r="A17" s="250" t="s">
        <v>129</v>
      </c>
      <c r="B17" s="635" t="s">
        <v>884</v>
      </c>
      <c r="C17" s="187">
        <v>0</v>
      </c>
      <c r="D17" s="187">
        <v>0</v>
      </c>
      <c r="E17" s="187">
        <v>0</v>
      </c>
      <c r="F17" s="537">
        <f t="shared" si="0"/>
        <v>0</v>
      </c>
      <c r="G17" s="538" t="e">
        <f t="shared" si="1"/>
        <v>#DIV/0!</v>
      </c>
      <c r="H17" s="303"/>
      <c r="I17" s="116"/>
      <c r="J17" s="89"/>
    </row>
    <row r="18" spans="1:10" s="94" customFormat="1" ht="34.5" customHeight="1">
      <c r="A18" s="250" t="s">
        <v>130</v>
      </c>
      <c r="B18" s="635" t="s">
        <v>885</v>
      </c>
      <c r="C18" s="187">
        <v>33000</v>
      </c>
      <c r="D18" s="187">
        <v>16631</v>
      </c>
      <c r="E18" s="187">
        <v>23000</v>
      </c>
      <c r="F18" s="537">
        <f t="shared" si="0"/>
        <v>-10000</v>
      </c>
      <c r="G18" s="538">
        <f t="shared" si="1"/>
        <v>0.696969696969697</v>
      </c>
      <c r="H18" s="303"/>
      <c r="I18" s="116"/>
      <c r="J18" s="89"/>
    </row>
    <row r="19" spans="1:10" s="94" customFormat="1" ht="34.5" customHeight="1">
      <c r="A19" s="250" t="s">
        <v>131</v>
      </c>
      <c r="B19" s="635" t="s">
        <v>886</v>
      </c>
      <c r="C19" s="187">
        <v>0</v>
      </c>
      <c r="D19" s="187">
        <v>0</v>
      </c>
      <c r="E19" s="187">
        <v>0</v>
      </c>
      <c r="F19" s="537">
        <f t="shared" si="0"/>
        <v>0</v>
      </c>
      <c r="G19" s="538" t="e">
        <f t="shared" si="1"/>
        <v>#DIV/0!</v>
      </c>
      <c r="H19" s="303"/>
      <c r="I19" s="115"/>
      <c r="J19" s="89"/>
    </row>
    <row r="20" spans="1:10" s="93" customFormat="1" ht="34.5" customHeight="1">
      <c r="A20" s="578" t="s">
        <v>1125</v>
      </c>
      <c r="B20" s="587" t="s">
        <v>482</v>
      </c>
      <c r="C20" s="160">
        <f>C21+C24+C26+C28</f>
        <v>44840</v>
      </c>
      <c r="D20" s="160">
        <f>D21+D24+D26+D28</f>
        <v>26962</v>
      </c>
      <c r="E20" s="160">
        <f>E21+E24+E26+E28</f>
        <v>44840</v>
      </c>
      <c r="F20" s="525">
        <f t="shared" si="0"/>
        <v>0</v>
      </c>
      <c r="G20" s="523">
        <f t="shared" si="1"/>
        <v>1</v>
      </c>
      <c r="H20" s="184"/>
      <c r="I20" s="115"/>
      <c r="J20" s="119"/>
    </row>
    <row r="21" spans="1:9" s="93" customFormat="1" ht="34.5" customHeight="1">
      <c r="A21" s="578" t="s">
        <v>85</v>
      </c>
      <c r="B21" s="587" t="s">
        <v>482</v>
      </c>
      <c r="C21" s="160">
        <f>SUM(C22:C23)</f>
        <v>44300</v>
      </c>
      <c r="D21" s="160">
        <f>SUM(D22:D23)</f>
        <v>26962</v>
      </c>
      <c r="E21" s="160">
        <f>SUM(E22:E23)</f>
        <v>44300</v>
      </c>
      <c r="F21" s="525">
        <f t="shared" si="0"/>
        <v>0</v>
      </c>
      <c r="G21" s="523">
        <f t="shared" si="1"/>
        <v>1</v>
      </c>
      <c r="H21" s="184"/>
      <c r="I21" s="116"/>
    </row>
    <row r="22" spans="1:9" s="94" customFormat="1" ht="34.5" customHeight="1">
      <c r="A22" s="250" t="s">
        <v>132</v>
      </c>
      <c r="B22" s="635" t="s">
        <v>482</v>
      </c>
      <c r="C22" s="187">
        <v>2300</v>
      </c>
      <c r="D22" s="187">
        <v>0</v>
      </c>
      <c r="E22" s="187">
        <v>2300</v>
      </c>
      <c r="F22" s="537">
        <f t="shared" si="0"/>
        <v>0</v>
      </c>
      <c r="G22" s="538">
        <f t="shared" si="1"/>
        <v>1</v>
      </c>
      <c r="H22" s="303"/>
      <c r="I22" s="115"/>
    </row>
    <row r="23" spans="1:9" s="94" customFormat="1" ht="34.5" customHeight="1">
      <c r="A23" s="250" t="s">
        <v>870</v>
      </c>
      <c r="B23" s="635" t="s">
        <v>330</v>
      </c>
      <c r="C23" s="187">
        <v>42000</v>
      </c>
      <c r="D23" s="187">
        <v>26962</v>
      </c>
      <c r="E23" s="187">
        <v>42000</v>
      </c>
      <c r="F23" s="537">
        <f t="shared" si="0"/>
        <v>0</v>
      </c>
      <c r="G23" s="538">
        <f t="shared" si="1"/>
        <v>1</v>
      </c>
      <c r="H23" s="303"/>
      <c r="I23" s="115"/>
    </row>
    <row r="24" spans="1:11" s="93" customFormat="1" ht="34.5" customHeight="1">
      <c r="A24" s="578" t="s">
        <v>86</v>
      </c>
      <c r="B24" s="587" t="s">
        <v>887</v>
      </c>
      <c r="C24" s="160">
        <f>C25</f>
        <v>0</v>
      </c>
      <c r="D24" s="160">
        <f>D25</f>
        <v>0</v>
      </c>
      <c r="E24" s="160">
        <f>E25</f>
        <v>0</v>
      </c>
      <c r="F24" s="525">
        <f t="shared" si="0"/>
        <v>0</v>
      </c>
      <c r="G24" s="523" t="e">
        <f t="shared" si="1"/>
        <v>#DIV/0!</v>
      </c>
      <c r="H24" s="184"/>
      <c r="I24" s="116"/>
      <c r="K24" s="92"/>
    </row>
    <row r="25" spans="1:11" s="94" customFormat="1" ht="34.5" customHeight="1">
      <c r="A25" s="250" t="s">
        <v>133</v>
      </c>
      <c r="B25" s="635" t="s">
        <v>887</v>
      </c>
      <c r="C25" s="187">
        <v>0</v>
      </c>
      <c r="D25" s="187">
        <v>0</v>
      </c>
      <c r="E25" s="187">
        <v>0</v>
      </c>
      <c r="F25" s="537">
        <f t="shared" si="0"/>
        <v>0</v>
      </c>
      <c r="G25" s="538" t="e">
        <f t="shared" si="1"/>
        <v>#DIV/0!</v>
      </c>
      <c r="H25" s="303"/>
      <c r="I25" s="115"/>
      <c r="K25" s="90"/>
    </row>
    <row r="26" spans="1:10" s="93" customFormat="1" ht="34.5" customHeight="1">
      <c r="A26" s="578" t="s">
        <v>87</v>
      </c>
      <c r="B26" s="587" t="s">
        <v>888</v>
      </c>
      <c r="C26" s="160">
        <f>C27</f>
        <v>540</v>
      </c>
      <c r="D26" s="160">
        <f>D27</f>
        <v>0</v>
      </c>
      <c r="E26" s="160">
        <f>E27</f>
        <v>540</v>
      </c>
      <c r="F26" s="525">
        <f t="shared" si="0"/>
        <v>0</v>
      </c>
      <c r="G26" s="523">
        <f t="shared" si="1"/>
        <v>1</v>
      </c>
      <c r="H26" s="184"/>
      <c r="I26" s="116"/>
      <c r="J26" s="91"/>
    </row>
    <row r="27" spans="1:10" s="94" customFormat="1" ht="34.5" customHeight="1">
      <c r="A27" s="250" t="s">
        <v>134</v>
      </c>
      <c r="B27" s="635" t="s">
        <v>889</v>
      </c>
      <c r="C27" s="187">
        <v>540</v>
      </c>
      <c r="D27" s="187">
        <v>0</v>
      </c>
      <c r="E27" s="187">
        <v>540</v>
      </c>
      <c r="F27" s="537">
        <f t="shared" si="0"/>
        <v>0</v>
      </c>
      <c r="G27" s="538">
        <f t="shared" si="1"/>
        <v>1</v>
      </c>
      <c r="H27" s="303"/>
      <c r="I27" s="115"/>
      <c r="J27" s="89"/>
    </row>
    <row r="28" spans="1:10" s="93" customFormat="1" ht="34.5" customHeight="1">
      <c r="A28" s="578" t="s">
        <v>88</v>
      </c>
      <c r="B28" s="587" t="s">
        <v>890</v>
      </c>
      <c r="C28" s="160">
        <v>0</v>
      </c>
      <c r="D28" s="160">
        <v>0</v>
      </c>
      <c r="E28" s="160">
        <v>0</v>
      </c>
      <c r="F28" s="525">
        <f t="shared" si="0"/>
        <v>0</v>
      </c>
      <c r="G28" s="523" t="e">
        <f t="shared" si="1"/>
        <v>#DIV/0!</v>
      </c>
      <c r="H28" s="184"/>
      <c r="I28" s="115"/>
      <c r="J28" s="91"/>
    </row>
    <row r="29" spans="1:9" s="93" customFormat="1" ht="34.5" customHeight="1">
      <c r="A29" s="578" t="s">
        <v>1126</v>
      </c>
      <c r="B29" s="587" t="s">
        <v>1096</v>
      </c>
      <c r="C29" s="160">
        <f>C30+C38+C40</f>
        <v>14100</v>
      </c>
      <c r="D29" s="160">
        <f>D30+D38+D40</f>
        <v>4.86</v>
      </c>
      <c r="E29" s="160">
        <f>E30+E38+E40</f>
        <v>100</v>
      </c>
      <c r="F29" s="525">
        <f t="shared" si="0"/>
        <v>-14000</v>
      </c>
      <c r="G29" s="523">
        <f t="shared" si="1"/>
        <v>0.0070921985815602835</v>
      </c>
      <c r="H29" s="184"/>
      <c r="I29" s="115"/>
    </row>
    <row r="30" spans="1:11" s="92" customFormat="1" ht="34.5" customHeight="1">
      <c r="A30" s="577" t="s">
        <v>89</v>
      </c>
      <c r="B30" s="633" t="s">
        <v>891</v>
      </c>
      <c r="C30" s="160">
        <f>C31</f>
        <v>70</v>
      </c>
      <c r="D30" s="160">
        <f>SUM(D31:D37)</f>
        <v>4.86</v>
      </c>
      <c r="E30" s="160">
        <f>E31</f>
        <v>70</v>
      </c>
      <c r="F30" s="525">
        <f t="shared" si="0"/>
        <v>0</v>
      </c>
      <c r="G30" s="523">
        <f t="shared" si="1"/>
        <v>1</v>
      </c>
      <c r="H30" s="184"/>
      <c r="I30" s="116"/>
      <c r="K30" s="93"/>
    </row>
    <row r="31" spans="1:11" s="90" customFormat="1" ht="34.5" customHeight="1">
      <c r="A31" s="412" t="s">
        <v>135</v>
      </c>
      <c r="B31" s="634" t="s">
        <v>331</v>
      </c>
      <c r="C31" s="187">
        <v>70</v>
      </c>
      <c r="D31" s="179">
        <v>0</v>
      </c>
      <c r="E31" s="179">
        <v>70</v>
      </c>
      <c r="F31" s="537">
        <f t="shared" si="0"/>
        <v>0</v>
      </c>
      <c r="G31" s="538">
        <f t="shared" si="1"/>
        <v>1</v>
      </c>
      <c r="H31" s="303"/>
      <c r="I31" s="115"/>
      <c r="K31" s="94"/>
    </row>
    <row r="32" spans="1:11" s="90" customFormat="1" ht="34.5" customHeight="1">
      <c r="A32" s="412" t="s">
        <v>332</v>
      </c>
      <c r="B32" s="634" t="s">
        <v>334</v>
      </c>
      <c r="C32" s="187">
        <v>0</v>
      </c>
      <c r="D32" s="179">
        <v>0</v>
      </c>
      <c r="E32" s="179">
        <v>0</v>
      </c>
      <c r="F32" s="537">
        <f t="shared" si="0"/>
        <v>0</v>
      </c>
      <c r="G32" s="538" t="e">
        <f t="shared" si="1"/>
        <v>#DIV/0!</v>
      </c>
      <c r="H32" s="303"/>
      <c r="I32" s="115"/>
      <c r="K32" s="94"/>
    </row>
    <row r="33" spans="1:11" s="90" customFormat="1" ht="34.5" customHeight="1">
      <c r="A33" s="412" t="s">
        <v>333</v>
      </c>
      <c r="B33" s="634" t="s">
        <v>335</v>
      </c>
      <c r="C33" s="187">
        <v>0</v>
      </c>
      <c r="D33" s="179">
        <v>0.01</v>
      </c>
      <c r="E33" s="179">
        <v>0</v>
      </c>
      <c r="F33" s="537">
        <f t="shared" si="0"/>
        <v>0</v>
      </c>
      <c r="G33" s="538" t="e">
        <f t="shared" si="1"/>
        <v>#DIV/0!</v>
      </c>
      <c r="H33" s="303"/>
      <c r="I33" s="115"/>
      <c r="K33" s="94"/>
    </row>
    <row r="34" spans="1:11" s="90" customFormat="1" ht="34.5" customHeight="1">
      <c r="A34" s="412" t="s">
        <v>336</v>
      </c>
      <c r="B34" s="634" t="s">
        <v>339</v>
      </c>
      <c r="C34" s="187">
        <v>0</v>
      </c>
      <c r="D34" s="179">
        <v>0</v>
      </c>
      <c r="E34" s="179">
        <v>0</v>
      </c>
      <c r="F34" s="537">
        <f t="shared" si="0"/>
        <v>0</v>
      </c>
      <c r="G34" s="538" t="e">
        <f t="shared" si="1"/>
        <v>#DIV/0!</v>
      </c>
      <c r="H34" s="303"/>
      <c r="I34" s="115"/>
      <c r="K34" s="94"/>
    </row>
    <row r="35" spans="1:11" s="90" customFormat="1" ht="34.5" customHeight="1">
      <c r="A35" s="412" t="s">
        <v>337</v>
      </c>
      <c r="B35" s="634" t="s">
        <v>338</v>
      </c>
      <c r="C35" s="187">
        <v>0</v>
      </c>
      <c r="D35" s="179">
        <v>3.79</v>
      </c>
      <c r="E35" s="179">
        <v>0</v>
      </c>
      <c r="F35" s="537">
        <f t="shared" si="0"/>
        <v>0</v>
      </c>
      <c r="G35" s="538" t="e">
        <f t="shared" si="1"/>
        <v>#DIV/0!</v>
      </c>
      <c r="H35" s="303"/>
      <c r="I35" s="115"/>
      <c r="K35" s="94"/>
    </row>
    <row r="36" spans="1:11" s="90" customFormat="1" ht="34.5" customHeight="1">
      <c r="A36" s="412" t="s">
        <v>340</v>
      </c>
      <c r="B36" s="634" t="s">
        <v>341</v>
      </c>
      <c r="C36" s="187">
        <v>0</v>
      </c>
      <c r="D36" s="179">
        <v>1.03</v>
      </c>
      <c r="E36" s="179">
        <v>0</v>
      </c>
      <c r="F36" s="537">
        <f t="shared" si="0"/>
        <v>0</v>
      </c>
      <c r="G36" s="538" t="e">
        <f t="shared" si="1"/>
        <v>#DIV/0!</v>
      </c>
      <c r="H36" s="303"/>
      <c r="I36" s="115"/>
      <c r="K36" s="94"/>
    </row>
    <row r="37" spans="1:11" s="90" customFormat="1" ht="34.5" customHeight="1">
      <c r="A37" s="412" t="s">
        <v>342</v>
      </c>
      <c r="B37" s="634" t="s">
        <v>343</v>
      </c>
      <c r="C37" s="187">
        <v>0</v>
      </c>
      <c r="D37" s="179">
        <v>0.03</v>
      </c>
      <c r="E37" s="179">
        <v>0</v>
      </c>
      <c r="F37" s="537">
        <f t="shared" si="0"/>
        <v>0</v>
      </c>
      <c r="G37" s="538" t="e">
        <f t="shared" si="1"/>
        <v>#DIV/0!</v>
      </c>
      <c r="H37" s="303"/>
      <c r="I37" s="115"/>
      <c r="K37" s="94"/>
    </row>
    <row r="38" spans="1:11" s="92" customFormat="1" ht="34.5" customHeight="1">
      <c r="A38" s="577" t="s">
        <v>136</v>
      </c>
      <c r="B38" s="633" t="s">
        <v>892</v>
      </c>
      <c r="C38" s="160">
        <f>C39</f>
        <v>30</v>
      </c>
      <c r="D38" s="160">
        <f>D39</f>
        <v>0</v>
      </c>
      <c r="E38" s="160">
        <f>E39</f>
        <v>30</v>
      </c>
      <c r="F38" s="525">
        <f t="shared" si="0"/>
        <v>0</v>
      </c>
      <c r="G38" s="523">
        <f t="shared" si="1"/>
        <v>1</v>
      </c>
      <c r="H38" s="184"/>
      <c r="I38" s="116"/>
      <c r="K38" s="93"/>
    </row>
    <row r="39" spans="1:11" s="90" customFormat="1" ht="34.5" customHeight="1">
      <c r="A39" s="412" t="s">
        <v>137</v>
      </c>
      <c r="B39" s="634" t="s">
        <v>893</v>
      </c>
      <c r="C39" s="187">
        <v>30</v>
      </c>
      <c r="D39" s="179">
        <v>0</v>
      </c>
      <c r="E39" s="179">
        <v>30</v>
      </c>
      <c r="F39" s="537">
        <f t="shared" si="0"/>
        <v>0</v>
      </c>
      <c r="G39" s="538">
        <f t="shared" si="1"/>
        <v>1</v>
      </c>
      <c r="H39" s="303"/>
      <c r="I39" s="115"/>
      <c r="K39" s="94"/>
    </row>
    <row r="40" spans="1:11" s="92" customFormat="1" ht="34.5" customHeight="1">
      <c r="A40" s="577" t="s">
        <v>227</v>
      </c>
      <c r="B40" s="633" t="s">
        <v>894</v>
      </c>
      <c r="C40" s="160">
        <f>C41</f>
        <v>14000</v>
      </c>
      <c r="D40" s="160">
        <f>D41</f>
        <v>0</v>
      </c>
      <c r="E40" s="160">
        <f>E41</f>
        <v>0</v>
      </c>
      <c r="F40" s="525">
        <f t="shared" si="0"/>
        <v>-14000</v>
      </c>
      <c r="G40" s="523">
        <f t="shared" si="1"/>
        <v>0</v>
      </c>
      <c r="H40" s="184"/>
      <c r="I40" s="115"/>
      <c r="K40" s="93"/>
    </row>
    <row r="41" spans="1:11" s="90" customFormat="1" ht="34.5" customHeight="1">
      <c r="A41" s="412" t="s">
        <v>228</v>
      </c>
      <c r="B41" s="634" t="s">
        <v>894</v>
      </c>
      <c r="C41" s="187">
        <v>14000</v>
      </c>
      <c r="D41" s="187">
        <v>0</v>
      </c>
      <c r="E41" s="187">
        <v>0</v>
      </c>
      <c r="F41" s="537">
        <f t="shared" si="0"/>
        <v>-14000</v>
      </c>
      <c r="G41" s="538">
        <f t="shared" si="1"/>
        <v>0</v>
      </c>
      <c r="H41" s="303"/>
      <c r="I41" s="115"/>
      <c r="K41" s="94"/>
    </row>
    <row r="42" spans="1:9" s="94" customFormat="1" ht="34.5" customHeight="1">
      <c r="A42" s="578" t="s">
        <v>90</v>
      </c>
      <c r="B42" s="587" t="s">
        <v>91</v>
      </c>
      <c r="C42" s="160">
        <f>C43</f>
        <v>0</v>
      </c>
      <c r="D42" s="160">
        <f>D43</f>
        <v>0</v>
      </c>
      <c r="E42" s="160">
        <f>E43</f>
        <v>0</v>
      </c>
      <c r="F42" s="525">
        <f t="shared" si="0"/>
        <v>0</v>
      </c>
      <c r="G42" s="523" t="e">
        <f t="shared" si="1"/>
        <v>#DIV/0!</v>
      </c>
      <c r="H42" s="184"/>
      <c r="I42" s="115"/>
    </row>
    <row r="43" spans="1:9" s="94" customFormat="1" ht="34.5" customHeight="1">
      <c r="A43" s="250" t="s">
        <v>92</v>
      </c>
      <c r="B43" s="635" t="s">
        <v>91</v>
      </c>
      <c r="C43" s="187">
        <v>0</v>
      </c>
      <c r="D43" s="187">
        <v>0</v>
      </c>
      <c r="E43" s="187">
        <v>0</v>
      </c>
      <c r="F43" s="537">
        <f t="shared" si="0"/>
        <v>0</v>
      </c>
      <c r="G43" s="538" t="e">
        <f t="shared" si="1"/>
        <v>#DIV/0!</v>
      </c>
      <c r="H43" s="303"/>
      <c r="I43" s="115"/>
    </row>
    <row r="44" spans="1:9" s="93" customFormat="1" ht="34.5" customHeight="1">
      <c r="A44" s="578" t="s">
        <v>1127</v>
      </c>
      <c r="B44" s="587" t="s">
        <v>497</v>
      </c>
      <c r="C44" s="160">
        <f aca="true" t="shared" si="3" ref="C44:E45">C45</f>
        <v>940000</v>
      </c>
      <c r="D44" s="160">
        <f t="shared" si="3"/>
        <v>598875.57</v>
      </c>
      <c r="E44" s="160">
        <f t="shared" si="3"/>
        <v>1000000</v>
      </c>
      <c r="F44" s="525">
        <f t="shared" si="0"/>
        <v>60000</v>
      </c>
      <c r="G44" s="523">
        <f t="shared" si="1"/>
        <v>1.0638297872340425</v>
      </c>
      <c r="H44" s="184"/>
      <c r="I44" s="115"/>
    </row>
    <row r="45" spans="1:9" s="93" customFormat="1" ht="34.5" customHeight="1">
      <c r="A45" s="578" t="s">
        <v>93</v>
      </c>
      <c r="B45" s="587" t="s">
        <v>497</v>
      </c>
      <c r="C45" s="160">
        <f t="shared" si="3"/>
        <v>940000</v>
      </c>
      <c r="D45" s="160">
        <f t="shared" si="3"/>
        <v>598875.57</v>
      </c>
      <c r="E45" s="160">
        <f t="shared" si="3"/>
        <v>1000000</v>
      </c>
      <c r="F45" s="525">
        <f t="shared" si="0"/>
        <v>60000</v>
      </c>
      <c r="G45" s="523">
        <f t="shared" si="1"/>
        <v>1.0638297872340425</v>
      </c>
      <c r="H45" s="184"/>
      <c r="I45" s="116"/>
    </row>
    <row r="46" spans="1:9" s="94" customFormat="1" ht="34.5" customHeight="1">
      <c r="A46" s="250" t="s">
        <v>138</v>
      </c>
      <c r="B46" s="635" t="s">
        <v>497</v>
      </c>
      <c r="C46" s="187">
        <v>940000</v>
      </c>
      <c r="D46" s="187">
        <v>598875.57</v>
      </c>
      <c r="E46" s="187">
        <v>1000000</v>
      </c>
      <c r="F46" s="537">
        <f t="shared" si="0"/>
        <v>60000</v>
      </c>
      <c r="G46" s="538">
        <f t="shared" si="1"/>
        <v>1.0638297872340425</v>
      </c>
      <c r="H46" s="303"/>
      <c r="I46" s="115"/>
    </row>
    <row r="47" spans="1:11" s="93" customFormat="1" ht="34.5" customHeight="1">
      <c r="A47" s="578" t="s">
        <v>1128</v>
      </c>
      <c r="B47" s="587" t="s">
        <v>496</v>
      </c>
      <c r="C47" s="160">
        <f aca="true" t="shared" si="4" ref="C47:E48">C48</f>
        <v>550</v>
      </c>
      <c r="D47" s="160">
        <f t="shared" si="4"/>
        <v>377.22</v>
      </c>
      <c r="E47" s="160">
        <f t="shared" si="4"/>
        <v>550</v>
      </c>
      <c r="F47" s="525">
        <f t="shared" si="0"/>
        <v>0</v>
      </c>
      <c r="G47" s="523">
        <f t="shared" si="1"/>
        <v>1</v>
      </c>
      <c r="H47" s="184"/>
      <c r="I47" s="115"/>
      <c r="K47" s="120"/>
    </row>
    <row r="48" spans="1:9" s="93" customFormat="1" ht="34.5" customHeight="1">
      <c r="A48" s="578" t="s">
        <v>94</v>
      </c>
      <c r="B48" s="587" t="s">
        <v>496</v>
      </c>
      <c r="C48" s="185">
        <f t="shared" si="4"/>
        <v>550</v>
      </c>
      <c r="D48" s="185">
        <f>SUM(D49:D51)</f>
        <v>377.22</v>
      </c>
      <c r="E48" s="185">
        <f t="shared" si="4"/>
        <v>550</v>
      </c>
      <c r="F48" s="525">
        <f t="shared" si="0"/>
        <v>0</v>
      </c>
      <c r="G48" s="523">
        <f t="shared" si="1"/>
        <v>1</v>
      </c>
      <c r="H48" s="184"/>
      <c r="I48" s="116"/>
    </row>
    <row r="49" spans="1:9" s="94" customFormat="1" ht="34.5" customHeight="1">
      <c r="A49" s="250" t="s">
        <v>139</v>
      </c>
      <c r="B49" s="635" t="s">
        <v>344</v>
      </c>
      <c r="C49" s="187">
        <v>550</v>
      </c>
      <c r="D49" s="187">
        <v>0</v>
      </c>
      <c r="E49" s="187">
        <v>550</v>
      </c>
      <c r="F49" s="537">
        <f t="shared" si="0"/>
        <v>0</v>
      </c>
      <c r="G49" s="538">
        <f t="shared" si="1"/>
        <v>1</v>
      </c>
      <c r="H49" s="303"/>
      <c r="I49" s="115"/>
    </row>
    <row r="50" spans="1:9" s="94" customFormat="1" ht="41.25" customHeight="1">
      <c r="A50" s="250" t="s">
        <v>345</v>
      </c>
      <c r="B50" s="635" t="s">
        <v>347</v>
      </c>
      <c r="C50" s="187">
        <v>0</v>
      </c>
      <c r="D50" s="187">
        <v>0</v>
      </c>
      <c r="E50" s="187">
        <v>0</v>
      </c>
      <c r="F50" s="537">
        <v>0</v>
      </c>
      <c r="G50" s="538" t="e">
        <f t="shared" si="1"/>
        <v>#DIV/0!</v>
      </c>
      <c r="H50" s="303"/>
      <c r="I50" s="115"/>
    </row>
    <row r="51" spans="1:9" s="94" customFormat="1" ht="34.5" customHeight="1">
      <c r="A51" s="250" t="s">
        <v>346</v>
      </c>
      <c r="B51" s="635" t="s">
        <v>348</v>
      </c>
      <c r="C51" s="187">
        <v>0</v>
      </c>
      <c r="D51" s="187">
        <v>377.22</v>
      </c>
      <c r="E51" s="187">
        <v>0</v>
      </c>
      <c r="F51" s="537">
        <v>0</v>
      </c>
      <c r="G51" s="538" t="e">
        <f t="shared" si="1"/>
        <v>#DIV/0!</v>
      </c>
      <c r="H51" s="303"/>
      <c r="I51" s="115"/>
    </row>
    <row r="52" spans="1:9" s="94" customFormat="1" ht="34.5" customHeight="1">
      <c r="A52" s="578" t="s">
        <v>95</v>
      </c>
      <c r="B52" s="587" t="s">
        <v>488</v>
      </c>
      <c r="C52" s="160">
        <f>C53+C64+C95+C97+C100</f>
        <v>843005.94</v>
      </c>
      <c r="D52" s="160">
        <f>D53+D64+D95+D97+D100</f>
        <v>456063.89</v>
      </c>
      <c r="E52" s="160">
        <f>E53+E64+E95+E97+E100</f>
        <v>701005.94</v>
      </c>
      <c r="F52" s="525">
        <f t="shared" si="0"/>
        <v>-142000</v>
      </c>
      <c r="G52" s="523">
        <f t="shared" si="1"/>
        <v>0.8315551608094244</v>
      </c>
      <c r="H52" s="184"/>
      <c r="I52" s="115"/>
    </row>
    <row r="53" spans="1:9" s="93" customFormat="1" ht="34.5" customHeight="1">
      <c r="A53" s="578" t="s">
        <v>1129</v>
      </c>
      <c r="B53" s="636" t="s">
        <v>498</v>
      </c>
      <c r="C53" s="160">
        <f>C54+C55+C58+C60+C61+C62+C63</f>
        <v>30000</v>
      </c>
      <c r="D53" s="160">
        <f>D54+D55+D58+D60+D61+D62+D63</f>
        <v>8959.199999999999</v>
      </c>
      <c r="E53" s="160">
        <f>E54+E55+E58+E60+E61+E62+E63</f>
        <v>28000</v>
      </c>
      <c r="F53" s="525">
        <f t="shared" si="0"/>
        <v>-2000</v>
      </c>
      <c r="G53" s="523">
        <f t="shared" si="1"/>
        <v>0.9333333333333333</v>
      </c>
      <c r="H53" s="184"/>
      <c r="I53" s="115"/>
    </row>
    <row r="54" spans="1:9" s="93" customFormat="1" ht="34.5" customHeight="1">
      <c r="A54" s="578" t="s">
        <v>96</v>
      </c>
      <c r="B54" s="587" t="s">
        <v>895</v>
      </c>
      <c r="C54" s="160">
        <v>0</v>
      </c>
      <c r="D54" s="160">
        <v>0</v>
      </c>
      <c r="E54" s="160">
        <v>0</v>
      </c>
      <c r="F54" s="525">
        <f t="shared" si="0"/>
        <v>0</v>
      </c>
      <c r="G54" s="523" t="e">
        <f t="shared" si="1"/>
        <v>#DIV/0!</v>
      </c>
      <c r="H54" s="184"/>
      <c r="I54" s="115"/>
    </row>
    <row r="55" spans="1:9" s="93" customFormat="1" ht="34.5" customHeight="1">
      <c r="A55" s="578" t="s">
        <v>97</v>
      </c>
      <c r="B55" s="587" t="s">
        <v>896</v>
      </c>
      <c r="C55" s="120">
        <f>SUM(C56:C57)</f>
        <v>30000</v>
      </c>
      <c r="D55" s="120">
        <f>SUM(D56:D57)</f>
        <v>8959.199999999999</v>
      </c>
      <c r="E55" s="120">
        <f>SUM(E56:E57)</f>
        <v>28000</v>
      </c>
      <c r="F55" s="525">
        <f t="shared" si="0"/>
        <v>-2000</v>
      </c>
      <c r="G55" s="523">
        <f t="shared" si="1"/>
        <v>0.9333333333333333</v>
      </c>
      <c r="H55" s="184"/>
      <c r="I55" s="123"/>
    </row>
    <row r="56" spans="1:9" s="94" customFormat="1" ht="34.5" customHeight="1">
      <c r="A56" s="250" t="s">
        <v>141</v>
      </c>
      <c r="B56" s="635" t="s">
        <v>897</v>
      </c>
      <c r="C56" s="179">
        <v>20000</v>
      </c>
      <c r="D56" s="179">
        <v>8613.3</v>
      </c>
      <c r="E56" s="179">
        <v>18000</v>
      </c>
      <c r="F56" s="537">
        <f t="shared" si="0"/>
        <v>-2000</v>
      </c>
      <c r="G56" s="538">
        <f t="shared" si="1"/>
        <v>0.9</v>
      </c>
      <c r="H56" s="303"/>
      <c r="I56" s="115"/>
    </row>
    <row r="57" spans="1:9" s="94" customFormat="1" ht="34.5" customHeight="1">
      <c r="A57" s="579">
        <v>721223</v>
      </c>
      <c r="B57" s="635" t="s">
        <v>898</v>
      </c>
      <c r="C57" s="179">
        <v>10000</v>
      </c>
      <c r="D57" s="179">
        <v>345.9</v>
      </c>
      <c r="E57" s="179">
        <v>10000</v>
      </c>
      <c r="F57" s="537">
        <f t="shared" si="0"/>
        <v>0</v>
      </c>
      <c r="G57" s="538">
        <f t="shared" si="1"/>
        <v>1</v>
      </c>
      <c r="H57" s="303"/>
      <c r="I57" s="115"/>
    </row>
    <row r="58" spans="1:9" s="124" customFormat="1" ht="34.5" customHeight="1">
      <c r="A58" s="580" t="s">
        <v>98</v>
      </c>
      <c r="B58" s="637" t="s">
        <v>899</v>
      </c>
      <c r="C58" s="186">
        <f>C59</f>
        <v>0</v>
      </c>
      <c r="D58" s="186">
        <f>D59</f>
        <v>0</v>
      </c>
      <c r="E58" s="186">
        <f>E59</f>
        <v>0</v>
      </c>
      <c r="F58" s="525">
        <f t="shared" si="0"/>
        <v>0</v>
      </c>
      <c r="G58" s="523" t="e">
        <f t="shared" si="1"/>
        <v>#DIV/0!</v>
      </c>
      <c r="H58" s="184"/>
      <c r="I58" s="123"/>
    </row>
    <row r="59" spans="1:9" s="122" customFormat="1" ht="34.5" customHeight="1">
      <c r="A59" s="395" t="s">
        <v>140</v>
      </c>
      <c r="B59" s="638" t="s">
        <v>899</v>
      </c>
      <c r="C59" s="187">
        <v>0</v>
      </c>
      <c r="D59" s="187">
        <v>0</v>
      </c>
      <c r="E59" s="187">
        <v>0</v>
      </c>
      <c r="F59" s="537">
        <f t="shared" si="0"/>
        <v>0</v>
      </c>
      <c r="G59" s="538" t="e">
        <f t="shared" si="1"/>
        <v>#DIV/0!</v>
      </c>
      <c r="H59" s="303"/>
      <c r="I59" s="121"/>
    </row>
    <row r="60" spans="1:9" s="124" customFormat="1" ht="34.5" customHeight="1">
      <c r="A60" s="580" t="s">
        <v>99</v>
      </c>
      <c r="B60" s="637" t="s">
        <v>903</v>
      </c>
      <c r="C60" s="186">
        <v>0</v>
      </c>
      <c r="D60" s="186">
        <v>0</v>
      </c>
      <c r="E60" s="186">
        <v>0</v>
      </c>
      <c r="F60" s="525">
        <f t="shared" si="0"/>
        <v>0</v>
      </c>
      <c r="G60" s="523" t="e">
        <f t="shared" si="1"/>
        <v>#DIV/0!</v>
      </c>
      <c r="H60" s="184"/>
      <c r="I60" s="121"/>
    </row>
    <row r="61" spans="1:9" s="124" customFormat="1" ht="34.5" customHeight="1">
      <c r="A61" s="580" t="s">
        <v>100</v>
      </c>
      <c r="B61" s="637" t="s">
        <v>904</v>
      </c>
      <c r="C61" s="186">
        <v>0</v>
      </c>
      <c r="D61" s="186">
        <v>0</v>
      </c>
      <c r="E61" s="186">
        <v>0</v>
      </c>
      <c r="F61" s="525">
        <f t="shared" si="0"/>
        <v>0</v>
      </c>
      <c r="G61" s="523" t="e">
        <f t="shared" si="1"/>
        <v>#DIV/0!</v>
      </c>
      <c r="H61" s="184"/>
      <c r="I61" s="121"/>
    </row>
    <row r="62" spans="1:9" s="124" customFormat="1" ht="34.5" customHeight="1">
      <c r="A62" s="580" t="s">
        <v>101</v>
      </c>
      <c r="B62" s="637" t="s">
        <v>905</v>
      </c>
      <c r="C62" s="186">
        <v>0</v>
      </c>
      <c r="D62" s="186">
        <v>0</v>
      </c>
      <c r="E62" s="186">
        <v>0</v>
      </c>
      <c r="F62" s="525">
        <f t="shared" si="0"/>
        <v>0</v>
      </c>
      <c r="G62" s="523" t="e">
        <f t="shared" si="1"/>
        <v>#DIV/0!</v>
      </c>
      <c r="H62" s="184"/>
      <c r="I62" s="121"/>
    </row>
    <row r="63" spans="1:9" s="124" customFormat="1" ht="34.5" customHeight="1">
      <c r="A63" s="580" t="s">
        <v>102</v>
      </c>
      <c r="B63" s="637" t="s">
        <v>906</v>
      </c>
      <c r="C63" s="186">
        <v>0</v>
      </c>
      <c r="D63" s="186">
        <v>0</v>
      </c>
      <c r="E63" s="186">
        <v>0</v>
      </c>
      <c r="F63" s="525">
        <f t="shared" si="0"/>
        <v>0</v>
      </c>
      <c r="G63" s="523" t="e">
        <f t="shared" si="1"/>
        <v>#DIV/0!</v>
      </c>
      <c r="H63" s="184"/>
      <c r="I63" s="115"/>
    </row>
    <row r="64" spans="1:9" s="94" customFormat="1" ht="34.5" customHeight="1">
      <c r="A64" s="578" t="s">
        <v>1130</v>
      </c>
      <c r="B64" s="587" t="s">
        <v>499</v>
      </c>
      <c r="C64" s="160">
        <f>C65+C68+C69+C74+C92+C95</f>
        <v>797005.94</v>
      </c>
      <c r="D64" s="160">
        <f>D65+D68+D69+D74+D92+D95</f>
        <v>433624.09</v>
      </c>
      <c r="E64" s="160">
        <f>E65+E68+E69+E74+E92+E95</f>
        <v>657005.94</v>
      </c>
      <c r="F64" s="525">
        <f t="shared" si="0"/>
        <v>-140000</v>
      </c>
      <c r="G64" s="523">
        <f t="shared" si="1"/>
        <v>0.8243425889648953</v>
      </c>
      <c r="H64" s="184"/>
      <c r="I64" s="115"/>
    </row>
    <row r="65" spans="1:9" s="94" customFormat="1" ht="34.5" customHeight="1">
      <c r="A65" s="578" t="s">
        <v>103</v>
      </c>
      <c r="B65" s="587" t="s">
        <v>907</v>
      </c>
      <c r="C65" s="160">
        <f>SUM(C66:C67)</f>
        <v>13255.94</v>
      </c>
      <c r="D65" s="160">
        <f>SUM(D66:D67)</f>
        <v>9924.35</v>
      </c>
      <c r="E65" s="160">
        <f>SUM(E66:E67)</f>
        <v>13255.94</v>
      </c>
      <c r="F65" s="525">
        <f t="shared" si="0"/>
        <v>0</v>
      </c>
      <c r="G65" s="523">
        <f t="shared" si="1"/>
        <v>1</v>
      </c>
      <c r="H65" s="184"/>
      <c r="I65" s="115"/>
    </row>
    <row r="66" spans="1:9" s="94" customFormat="1" ht="34.5" customHeight="1">
      <c r="A66" s="250" t="s">
        <v>49</v>
      </c>
      <c r="B66" s="635" t="s">
        <v>908</v>
      </c>
      <c r="C66" s="187">
        <v>255.94</v>
      </c>
      <c r="D66" s="187">
        <v>0</v>
      </c>
      <c r="E66" s="187">
        <v>255.94</v>
      </c>
      <c r="F66" s="537">
        <f t="shared" si="0"/>
        <v>0</v>
      </c>
      <c r="G66" s="538">
        <f t="shared" si="1"/>
        <v>1</v>
      </c>
      <c r="H66" s="303"/>
      <c r="I66" s="115"/>
    </row>
    <row r="67" spans="1:11" s="94" customFormat="1" ht="34.5" customHeight="1">
      <c r="A67" s="250" t="s">
        <v>50</v>
      </c>
      <c r="B67" s="635" t="s">
        <v>909</v>
      </c>
      <c r="C67" s="187">
        <v>13000</v>
      </c>
      <c r="D67" s="187">
        <v>9924.35</v>
      </c>
      <c r="E67" s="187">
        <v>13000</v>
      </c>
      <c r="F67" s="537">
        <f t="shared" si="0"/>
        <v>0</v>
      </c>
      <c r="G67" s="538">
        <f t="shared" si="1"/>
        <v>1</v>
      </c>
      <c r="H67" s="303"/>
      <c r="I67" s="115"/>
      <c r="K67" s="90"/>
    </row>
    <row r="68" spans="1:11" s="93" customFormat="1" ht="34.5" customHeight="1">
      <c r="A68" s="578" t="s">
        <v>104</v>
      </c>
      <c r="B68" s="587" t="s">
        <v>910</v>
      </c>
      <c r="C68" s="160">
        <v>0</v>
      </c>
      <c r="D68" s="160">
        <v>0</v>
      </c>
      <c r="E68" s="160">
        <v>0</v>
      </c>
      <c r="F68" s="525">
        <f t="shared" si="0"/>
        <v>0</v>
      </c>
      <c r="G68" s="523" t="e">
        <f t="shared" si="1"/>
        <v>#DIV/0!</v>
      </c>
      <c r="H68" s="184"/>
      <c r="I68" s="115"/>
      <c r="K68" s="92"/>
    </row>
    <row r="69" spans="1:11" s="93" customFormat="1" ht="34.5" customHeight="1">
      <c r="A69" s="578" t="s">
        <v>105</v>
      </c>
      <c r="B69" s="587" t="s">
        <v>911</v>
      </c>
      <c r="C69" s="160">
        <f>SUM(C70:C73)</f>
        <v>45200</v>
      </c>
      <c r="D69" s="160">
        <f>SUM(D70:D73)</f>
        <v>36778.1</v>
      </c>
      <c r="E69" s="160">
        <f>SUM(E70:E73)</f>
        <v>45200</v>
      </c>
      <c r="F69" s="525">
        <f t="shared" si="0"/>
        <v>0</v>
      </c>
      <c r="G69" s="523">
        <f aca="true" t="shared" si="5" ref="G69:G132">E69/C69</f>
        <v>1</v>
      </c>
      <c r="H69" s="184"/>
      <c r="I69" s="115"/>
      <c r="K69" s="92"/>
    </row>
    <row r="70" spans="1:11" s="94" customFormat="1" ht="34.5" customHeight="1">
      <c r="A70" s="250" t="s">
        <v>52</v>
      </c>
      <c r="B70" s="635" t="s">
        <v>912</v>
      </c>
      <c r="C70" s="187">
        <v>45000</v>
      </c>
      <c r="D70" s="187">
        <v>36778.1</v>
      </c>
      <c r="E70" s="187">
        <v>45000</v>
      </c>
      <c r="F70" s="537">
        <f t="shared" si="0"/>
        <v>0</v>
      </c>
      <c r="G70" s="538">
        <f t="shared" si="5"/>
        <v>1</v>
      </c>
      <c r="H70" s="184"/>
      <c r="I70" s="115"/>
      <c r="K70" s="90"/>
    </row>
    <row r="71" spans="1:11" s="94" customFormat="1" ht="34.5" customHeight="1">
      <c r="A71" s="250" t="s">
        <v>51</v>
      </c>
      <c r="B71" s="635" t="s">
        <v>913</v>
      </c>
      <c r="C71" s="187">
        <v>0</v>
      </c>
      <c r="D71" s="187">
        <v>0</v>
      </c>
      <c r="E71" s="187">
        <v>0</v>
      </c>
      <c r="F71" s="537">
        <f t="shared" si="0"/>
        <v>0</v>
      </c>
      <c r="G71" s="538" t="e">
        <f t="shared" si="5"/>
        <v>#DIV/0!</v>
      </c>
      <c r="H71" s="303"/>
      <c r="I71" s="115"/>
      <c r="K71" s="90"/>
    </row>
    <row r="72" spans="1:9" s="90" customFormat="1" ht="34.5" customHeight="1">
      <c r="A72" s="412" t="s">
        <v>53</v>
      </c>
      <c r="B72" s="634" t="s">
        <v>914</v>
      </c>
      <c r="C72" s="187">
        <v>0</v>
      </c>
      <c r="D72" s="187">
        <v>0</v>
      </c>
      <c r="E72" s="187">
        <v>0</v>
      </c>
      <c r="F72" s="537">
        <f t="shared" si="0"/>
        <v>0</v>
      </c>
      <c r="G72" s="538" t="e">
        <f t="shared" si="5"/>
        <v>#DIV/0!</v>
      </c>
      <c r="H72" s="303"/>
      <c r="I72" s="115"/>
    </row>
    <row r="73" spans="1:9" s="90" customFormat="1" ht="34.5" customHeight="1">
      <c r="A73" s="412" t="s">
        <v>54</v>
      </c>
      <c r="B73" s="634" t="s">
        <v>915</v>
      </c>
      <c r="C73" s="187">
        <v>200</v>
      </c>
      <c r="D73" s="187">
        <v>0</v>
      </c>
      <c r="E73" s="187">
        <v>200</v>
      </c>
      <c r="F73" s="537">
        <f t="shared" si="0"/>
        <v>0</v>
      </c>
      <c r="G73" s="538">
        <f t="shared" si="5"/>
        <v>1</v>
      </c>
      <c r="H73" s="303"/>
      <c r="I73" s="115"/>
    </row>
    <row r="74" spans="1:9" s="92" customFormat="1" ht="34.5" customHeight="1">
      <c r="A74" s="577" t="s">
        <v>106</v>
      </c>
      <c r="B74" s="633" t="s">
        <v>916</v>
      </c>
      <c r="C74" s="160">
        <f>SUM(C75:C91)</f>
        <v>738550</v>
      </c>
      <c r="D74" s="160">
        <f>SUM(D75:D91)</f>
        <v>386891.64</v>
      </c>
      <c r="E74" s="160">
        <f>SUM(E75:E91)</f>
        <v>598550</v>
      </c>
      <c r="F74" s="525">
        <f t="shared" si="0"/>
        <v>-140000</v>
      </c>
      <c r="G74" s="523">
        <f t="shared" si="5"/>
        <v>0.8104393744499356</v>
      </c>
      <c r="H74" s="184"/>
      <c r="I74" s="115"/>
    </row>
    <row r="75" spans="1:9" s="90" customFormat="1" ht="34.5" customHeight="1">
      <c r="A75" s="412" t="s">
        <v>55</v>
      </c>
      <c r="B75" s="634" t="s">
        <v>917</v>
      </c>
      <c r="C75" s="187">
        <v>0</v>
      </c>
      <c r="D75" s="187">
        <v>0</v>
      </c>
      <c r="E75" s="187">
        <v>0</v>
      </c>
      <c r="F75" s="537">
        <f t="shared" si="0"/>
        <v>0</v>
      </c>
      <c r="G75" s="538" t="e">
        <f t="shared" si="5"/>
        <v>#DIV/0!</v>
      </c>
      <c r="H75" s="303"/>
      <c r="I75" s="115"/>
    </row>
    <row r="76" spans="1:11" s="90" customFormat="1" ht="34.5" customHeight="1">
      <c r="A76" s="412" t="s">
        <v>56</v>
      </c>
      <c r="B76" s="634" t="s">
        <v>918</v>
      </c>
      <c r="C76" s="187">
        <v>0</v>
      </c>
      <c r="D76" s="187">
        <v>0</v>
      </c>
      <c r="E76" s="187">
        <v>0</v>
      </c>
      <c r="F76" s="537">
        <f t="shared" si="0"/>
        <v>0</v>
      </c>
      <c r="G76" s="538" t="e">
        <f t="shared" si="5"/>
        <v>#DIV/0!</v>
      </c>
      <c r="H76" s="303"/>
      <c r="I76" s="115"/>
      <c r="K76" s="94"/>
    </row>
    <row r="77" spans="1:11" s="90" customFormat="1" ht="34.5" customHeight="1">
      <c r="A77" s="412" t="s">
        <v>57</v>
      </c>
      <c r="B77" s="634" t="s">
        <v>919</v>
      </c>
      <c r="C77" s="187">
        <v>0</v>
      </c>
      <c r="D77" s="187">
        <v>0</v>
      </c>
      <c r="E77" s="187">
        <v>0</v>
      </c>
      <c r="F77" s="537">
        <f t="shared" si="0"/>
        <v>0</v>
      </c>
      <c r="G77" s="538" t="e">
        <f t="shared" si="5"/>
        <v>#DIV/0!</v>
      </c>
      <c r="H77" s="303"/>
      <c r="I77" s="115"/>
      <c r="K77" s="94"/>
    </row>
    <row r="78" spans="1:11" s="90" customFormat="1" ht="34.5" customHeight="1">
      <c r="A78" s="412" t="s">
        <v>58</v>
      </c>
      <c r="B78" s="634" t="s">
        <v>920</v>
      </c>
      <c r="C78" s="187">
        <v>0</v>
      </c>
      <c r="D78" s="187">
        <v>0</v>
      </c>
      <c r="E78" s="187">
        <v>0</v>
      </c>
      <c r="F78" s="537">
        <f t="shared" si="0"/>
        <v>0</v>
      </c>
      <c r="G78" s="538" t="e">
        <f t="shared" si="5"/>
        <v>#DIV/0!</v>
      </c>
      <c r="H78" s="303"/>
      <c r="I78" s="115"/>
      <c r="K78" s="94"/>
    </row>
    <row r="79" spans="1:9" s="94" customFormat="1" ht="34.5" customHeight="1">
      <c r="A79" s="250" t="s">
        <v>59</v>
      </c>
      <c r="B79" s="635" t="s">
        <v>921</v>
      </c>
      <c r="C79" s="187">
        <v>7500</v>
      </c>
      <c r="D79" s="187">
        <v>1758.43</v>
      </c>
      <c r="E79" s="187">
        <v>7500</v>
      </c>
      <c r="F79" s="537">
        <f aca="true" t="shared" si="6" ref="F79:F142">E79-C79</f>
        <v>0</v>
      </c>
      <c r="G79" s="538">
        <f t="shared" si="5"/>
        <v>1</v>
      </c>
      <c r="H79" s="303"/>
      <c r="I79" s="115"/>
    </row>
    <row r="80" spans="1:9" s="94" customFormat="1" ht="34.5" customHeight="1">
      <c r="A80" s="250" t="s">
        <v>60</v>
      </c>
      <c r="B80" s="635" t="s">
        <v>922</v>
      </c>
      <c r="C80" s="187">
        <v>50</v>
      </c>
      <c r="D80" s="187">
        <v>50.82</v>
      </c>
      <c r="E80" s="187">
        <v>50</v>
      </c>
      <c r="F80" s="537">
        <f t="shared" si="6"/>
        <v>0</v>
      </c>
      <c r="G80" s="538">
        <f t="shared" si="5"/>
        <v>1</v>
      </c>
      <c r="H80" s="303"/>
      <c r="I80" s="115"/>
    </row>
    <row r="81" spans="1:9" s="94" customFormat="1" ht="34.5" customHeight="1">
      <c r="A81" s="250" t="s">
        <v>61</v>
      </c>
      <c r="B81" s="635" t="s">
        <v>923</v>
      </c>
      <c r="C81" s="187">
        <v>0</v>
      </c>
      <c r="D81" s="187">
        <v>0</v>
      </c>
      <c r="E81" s="187">
        <v>0</v>
      </c>
      <c r="F81" s="537">
        <f t="shared" si="6"/>
        <v>0</v>
      </c>
      <c r="G81" s="538" t="e">
        <f t="shared" si="5"/>
        <v>#DIV/0!</v>
      </c>
      <c r="H81" s="303"/>
      <c r="I81" s="115"/>
    </row>
    <row r="82" spans="1:9" s="94" customFormat="1" ht="34.5" customHeight="1">
      <c r="A82" s="250" t="s">
        <v>62</v>
      </c>
      <c r="B82" s="635" t="s">
        <v>924</v>
      </c>
      <c r="C82" s="187">
        <v>0</v>
      </c>
      <c r="D82" s="187">
        <v>0</v>
      </c>
      <c r="E82" s="187">
        <v>0</v>
      </c>
      <c r="F82" s="537">
        <f t="shared" si="6"/>
        <v>0</v>
      </c>
      <c r="G82" s="538" t="e">
        <f t="shared" si="5"/>
        <v>#DIV/0!</v>
      </c>
      <c r="H82" s="303"/>
      <c r="I82" s="115"/>
    </row>
    <row r="83" spans="1:9" s="94" customFormat="1" ht="34.5" customHeight="1">
      <c r="A83" s="250" t="s">
        <v>63</v>
      </c>
      <c r="B83" s="635" t="s">
        <v>925</v>
      </c>
      <c r="C83" s="187">
        <v>2000</v>
      </c>
      <c r="D83" s="187">
        <v>1718.64</v>
      </c>
      <c r="E83" s="187">
        <v>2000</v>
      </c>
      <c r="F83" s="537">
        <f t="shared" si="6"/>
        <v>0</v>
      </c>
      <c r="G83" s="538">
        <f t="shared" si="5"/>
        <v>1</v>
      </c>
      <c r="H83" s="303"/>
      <c r="I83" s="115"/>
    </row>
    <row r="84" spans="1:11" s="94" customFormat="1" ht="34.5" customHeight="1">
      <c r="A84" s="250" t="s">
        <v>64</v>
      </c>
      <c r="B84" s="635" t="s">
        <v>926</v>
      </c>
      <c r="C84" s="187">
        <v>3000</v>
      </c>
      <c r="D84" s="187">
        <v>2894</v>
      </c>
      <c r="E84" s="187">
        <v>3000</v>
      </c>
      <c r="F84" s="537">
        <f t="shared" si="6"/>
        <v>0</v>
      </c>
      <c r="G84" s="538">
        <f t="shared" si="5"/>
        <v>1</v>
      </c>
      <c r="H84" s="303"/>
      <c r="I84" s="115"/>
      <c r="K84" s="90"/>
    </row>
    <row r="85" spans="1:9" s="94" customFormat="1" ht="34.5" customHeight="1">
      <c r="A85" s="250" t="s">
        <v>65</v>
      </c>
      <c r="B85" s="635" t="s">
        <v>927</v>
      </c>
      <c r="C85" s="187">
        <v>0</v>
      </c>
      <c r="D85" s="187">
        <v>0</v>
      </c>
      <c r="E85" s="187">
        <v>0</v>
      </c>
      <c r="F85" s="537">
        <f t="shared" si="6"/>
        <v>0</v>
      </c>
      <c r="G85" s="538" t="e">
        <f t="shared" si="5"/>
        <v>#DIV/0!</v>
      </c>
      <c r="H85" s="303"/>
      <c r="I85" s="115"/>
    </row>
    <row r="86" spans="1:9" s="94" customFormat="1" ht="34.5" customHeight="1">
      <c r="A86" s="250" t="s">
        <v>66</v>
      </c>
      <c r="B86" s="635" t="s">
        <v>928</v>
      </c>
      <c r="C86" s="187">
        <v>0</v>
      </c>
      <c r="D86" s="187">
        <v>0</v>
      </c>
      <c r="E86" s="187">
        <v>0</v>
      </c>
      <c r="F86" s="537">
        <f t="shared" si="6"/>
        <v>0</v>
      </c>
      <c r="G86" s="538" t="e">
        <f t="shared" si="5"/>
        <v>#DIV/0!</v>
      </c>
      <c r="H86" s="303"/>
      <c r="I86" s="115"/>
    </row>
    <row r="87" spans="1:9" s="94" customFormat="1" ht="34.5" customHeight="1">
      <c r="A87" s="250" t="s">
        <v>67</v>
      </c>
      <c r="B87" s="635" t="s">
        <v>929</v>
      </c>
      <c r="C87" s="187">
        <v>0</v>
      </c>
      <c r="D87" s="187">
        <v>0</v>
      </c>
      <c r="E87" s="187">
        <v>0</v>
      </c>
      <c r="F87" s="537">
        <f t="shared" si="6"/>
        <v>0</v>
      </c>
      <c r="G87" s="538" t="e">
        <f t="shared" si="5"/>
        <v>#DIV/0!</v>
      </c>
      <c r="H87" s="303"/>
      <c r="I87" s="115"/>
    </row>
    <row r="88" spans="1:11" s="90" customFormat="1" ht="34.5" customHeight="1">
      <c r="A88" s="412" t="s">
        <v>68</v>
      </c>
      <c r="B88" s="634" t="s">
        <v>930</v>
      </c>
      <c r="C88" s="187">
        <v>6000</v>
      </c>
      <c r="D88" s="187">
        <v>3484.52</v>
      </c>
      <c r="E88" s="187">
        <v>6000</v>
      </c>
      <c r="F88" s="537">
        <f t="shared" si="6"/>
        <v>0</v>
      </c>
      <c r="G88" s="538">
        <f t="shared" si="5"/>
        <v>1</v>
      </c>
      <c r="H88" s="303"/>
      <c r="I88" s="115"/>
      <c r="K88" s="94"/>
    </row>
    <row r="89" spans="1:9" s="94" customFormat="1" ht="34.5" customHeight="1">
      <c r="A89" s="250" t="s">
        <v>69</v>
      </c>
      <c r="B89" s="635" t="s">
        <v>349</v>
      </c>
      <c r="C89" s="187">
        <v>0</v>
      </c>
      <c r="D89" s="187">
        <v>1133.54</v>
      </c>
      <c r="E89" s="187">
        <v>0</v>
      </c>
      <c r="F89" s="537">
        <f t="shared" si="6"/>
        <v>0</v>
      </c>
      <c r="G89" s="538" t="e">
        <f t="shared" si="5"/>
        <v>#DIV/0!</v>
      </c>
      <c r="H89" s="303"/>
      <c r="I89" s="115"/>
    </row>
    <row r="90" spans="1:9" s="94" customFormat="1" ht="34.5" customHeight="1">
      <c r="A90" s="250" t="s">
        <v>234</v>
      </c>
      <c r="B90" s="635" t="s">
        <v>931</v>
      </c>
      <c r="C90" s="187">
        <v>50000</v>
      </c>
      <c r="D90" s="179">
        <v>20685.77</v>
      </c>
      <c r="E90" s="187">
        <v>50000</v>
      </c>
      <c r="F90" s="537">
        <f t="shared" si="6"/>
        <v>0</v>
      </c>
      <c r="G90" s="538">
        <f t="shared" si="5"/>
        <v>1</v>
      </c>
      <c r="H90" s="303"/>
      <c r="I90" s="115"/>
    </row>
    <row r="91" spans="1:9" s="94" customFormat="1" ht="34.5" customHeight="1">
      <c r="A91" s="250" t="s">
        <v>1187</v>
      </c>
      <c r="B91" s="635" t="s">
        <v>932</v>
      </c>
      <c r="C91" s="179">
        <v>670000</v>
      </c>
      <c r="D91" s="179">
        <v>355165.92</v>
      </c>
      <c r="E91" s="179">
        <v>530000</v>
      </c>
      <c r="F91" s="537">
        <f t="shared" si="6"/>
        <v>-140000</v>
      </c>
      <c r="G91" s="538">
        <f t="shared" si="5"/>
        <v>0.7910447761194029</v>
      </c>
      <c r="H91" s="303"/>
      <c r="I91" s="115"/>
    </row>
    <row r="92" spans="1:9" s="93" customFormat="1" ht="34.5" customHeight="1">
      <c r="A92" s="578" t="s">
        <v>107</v>
      </c>
      <c r="B92" s="587" t="s">
        <v>933</v>
      </c>
      <c r="C92" s="160">
        <f>SUM(C93:C94)</f>
        <v>0</v>
      </c>
      <c r="D92" s="160">
        <f>SUM(D93:D94)</f>
        <v>0</v>
      </c>
      <c r="E92" s="160">
        <f>SUM(E93:E94)</f>
        <v>0</v>
      </c>
      <c r="F92" s="525">
        <f t="shared" si="6"/>
        <v>0</v>
      </c>
      <c r="G92" s="523" t="e">
        <f t="shared" si="5"/>
        <v>#DIV/0!</v>
      </c>
      <c r="H92" s="184"/>
      <c r="I92" s="115"/>
    </row>
    <row r="93" spans="1:9" s="94" customFormat="1" ht="34.5" customHeight="1">
      <c r="A93" s="250" t="s">
        <v>70</v>
      </c>
      <c r="B93" s="635" t="s">
        <v>934</v>
      </c>
      <c r="C93" s="187">
        <v>0</v>
      </c>
      <c r="D93" s="187">
        <v>0</v>
      </c>
      <c r="E93" s="187">
        <v>0</v>
      </c>
      <c r="F93" s="537">
        <f t="shared" si="6"/>
        <v>0</v>
      </c>
      <c r="G93" s="538" t="e">
        <f t="shared" si="5"/>
        <v>#DIV/0!</v>
      </c>
      <c r="H93" s="303"/>
      <c r="I93" s="115"/>
    </row>
    <row r="94" spans="1:9" s="94" customFormat="1" ht="34.5" customHeight="1">
      <c r="A94" s="250" t="s">
        <v>71</v>
      </c>
      <c r="B94" s="635" t="s">
        <v>935</v>
      </c>
      <c r="C94" s="187">
        <v>0</v>
      </c>
      <c r="D94" s="187">
        <v>0</v>
      </c>
      <c r="E94" s="187">
        <v>0</v>
      </c>
      <c r="F94" s="537">
        <f t="shared" si="6"/>
        <v>0</v>
      </c>
      <c r="G94" s="538" t="e">
        <f t="shared" si="5"/>
        <v>#DIV/0!</v>
      </c>
      <c r="H94" s="303"/>
      <c r="I94" s="115"/>
    </row>
    <row r="95" spans="1:9" s="93" customFormat="1" ht="34.5" customHeight="1">
      <c r="A95" s="578" t="s">
        <v>108</v>
      </c>
      <c r="B95" s="587" t="s">
        <v>109</v>
      </c>
      <c r="C95" s="160">
        <f>C96</f>
        <v>0</v>
      </c>
      <c r="D95" s="160">
        <f>D96</f>
        <v>30</v>
      </c>
      <c r="E95" s="160">
        <f>E96</f>
        <v>0</v>
      </c>
      <c r="F95" s="525">
        <f t="shared" si="6"/>
        <v>0</v>
      </c>
      <c r="G95" s="523" t="e">
        <f t="shared" si="5"/>
        <v>#DIV/0!</v>
      </c>
      <c r="H95" s="184"/>
      <c r="I95" s="115"/>
    </row>
    <row r="96" spans="1:9" s="94" customFormat="1" ht="34.5" customHeight="1">
      <c r="A96" s="250" t="s">
        <v>350</v>
      </c>
      <c r="B96" s="635" t="s">
        <v>351</v>
      </c>
      <c r="C96" s="187">
        <v>0</v>
      </c>
      <c r="D96" s="187">
        <v>30</v>
      </c>
      <c r="E96" s="187">
        <v>0</v>
      </c>
      <c r="F96" s="537">
        <f t="shared" si="6"/>
        <v>0</v>
      </c>
      <c r="G96" s="538" t="e">
        <f t="shared" si="5"/>
        <v>#DIV/0!</v>
      </c>
      <c r="H96" s="303"/>
      <c r="I96" s="115"/>
    </row>
    <row r="97" spans="1:9" s="94" customFormat="1" ht="34.5" customHeight="1">
      <c r="A97" s="578" t="s">
        <v>239</v>
      </c>
      <c r="B97" s="251" t="s">
        <v>936</v>
      </c>
      <c r="C97" s="186">
        <f>SUM(C98:C99)</f>
        <v>0</v>
      </c>
      <c r="D97" s="186">
        <f>SUM(D98:D99)</f>
        <v>0</v>
      </c>
      <c r="E97" s="186">
        <f>SUM(E98:E99)</f>
        <v>0</v>
      </c>
      <c r="F97" s="525">
        <f t="shared" si="6"/>
        <v>0</v>
      </c>
      <c r="G97" s="523" t="e">
        <f t="shared" si="5"/>
        <v>#DIV/0!</v>
      </c>
      <c r="H97" s="303"/>
      <c r="I97" s="115"/>
    </row>
    <row r="98" spans="1:9" s="94" customFormat="1" ht="34.5" customHeight="1">
      <c r="A98" s="250" t="s">
        <v>296</v>
      </c>
      <c r="B98" s="435" t="s">
        <v>937</v>
      </c>
      <c r="C98" s="187">
        <v>0</v>
      </c>
      <c r="D98" s="187">
        <v>0</v>
      </c>
      <c r="E98" s="187">
        <v>0</v>
      </c>
      <c r="F98" s="537">
        <f t="shared" si="6"/>
        <v>0</v>
      </c>
      <c r="G98" s="538" t="e">
        <f t="shared" si="5"/>
        <v>#DIV/0!</v>
      </c>
      <c r="H98" s="303"/>
      <c r="I98" s="115"/>
    </row>
    <row r="99" spans="1:9" s="94" customFormat="1" ht="34.5" customHeight="1">
      <c r="A99" s="250" t="s">
        <v>297</v>
      </c>
      <c r="B99" s="435" t="s">
        <v>938</v>
      </c>
      <c r="C99" s="187">
        <v>0</v>
      </c>
      <c r="D99" s="187">
        <v>0</v>
      </c>
      <c r="E99" s="187">
        <v>0</v>
      </c>
      <c r="F99" s="537">
        <f t="shared" si="6"/>
        <v>0</v>
      </c>
      <c r="G99" s="523" t="e">
        <f t="shared" si="5"/>
        <v>#DIV/0!</v>
      </c>
      <c r="H99" s="303"/>
      <c r="I99" s="115"/>
    </row>
    <row r="100" spans="1:9" s="93" customFormat="1" ht="34.5" customHeight="1">
      <c r="A100" s="578" t="s">
        <v>1131</v>
      </c>
      <c r="B100" s="587" t="s">
        <v>483</v>
      </c>
      <c r="C100" s="160">
        <f>C101</f>
        <v>16000</v>
      </c>
      <c r="D100" s="160">
        <f>D101</f>
        <v>13450.6</v>
      </c>
      <c r="E100" s="160">
        <f>E101</f>
        <v>16000</v>
      </c>
      <c r="F100" s="525">
        <f t="shared" si="6"/>
        <v>0</v>
      </c>
      <c r="G100" s="523">
        <f t="shared" si="5"/>
        <v>1</v>
      </c>
      <c r="H100" s="184"/>
      <c r="I100" s="115"/>
    </row>
    <row r="101" spans="1:9" s="93" customFormat="1" ht="34.5" customHeight="1">
      <c r="A101" s="578" t="s">
        <v>110</v>
      </c>
      <c r="B101" s="587" t="s">
        <v>483</v>
      </c>
      <c r="C101" s="160">
        <f>SUM(C102:C103)</f>
        <v>16000</v>
      </c>
      <c r="D101" s="160">
        <f>SUM(D102:D103)</f>
        <v>13450.6</v>
      </c>
      <c r="E101" s="160">
        <f>SUM(E102:E103)</f>
        <v>16000</v>
      </c>
      <c r="F101" s="525">
        <f t="shared" si="6"/>
        <v>0</v>
      </c>
      <c r="G101" s="523">
        <f t="shared" si="5"/>
        <v>1</v>
      </c>
      <c r="H101" s="184"/>
      <c r="I101" s="115"/>
    </row>
    <row r="102" spans="1:9" s="94" customFormat="1" ht="34.5" customHeight="1">
      <c r="A102" s="250" t="s">
        <v>72</v>
      </c>
      <c r="B102" s="635" t="s">
        <v>939</v>
      </c>
      <c r="C102" s="187">
        <v>0</v>
      </c>
      <c r="D102" s="187">
        <v>0</v>
      </c>
      <c r="E102" s="187">
        <v>0</v>
      </c>
      <c r="F102" s="537">
        <f t="shared" si="6"/>
        <v>0</v>
      </c>
      <c r="G102" s="538" t="e">
        <f t="shared" si="5"/>
        <v>#DIV/0!</v>
      </c>
      <c r="H102" s="303"/>
      <c r="I102" s="115"/>
    </row>
    <row r="103" spans="1:9" s="94" customFormat="1" ht="34.5" customHeight="1">
      <c r="A103" s="250" t="s">
        <v>73</v>
      </c>
      <c r="B103" s="635" t="s">
        <v>940</v>
      </c>
      <c r="C103" s="179">
        <v>16000</v>
      </c>
      <c r="D103" s="179">
        <v>13450.6</v>
      </c>
      <c r="E103" s="179">
        <v>16000</v>
      </c>
      <c r="F103" s="537">
        <f t="shared" si="6"/>
        <v>0</v>
      </c>
      <c r="G103" s="538">
        <f t="shared" si="5"/>
        <v>1</v>
      </c>
      <c r="H103" s="303"/>
      <c r="I103" s="115"/>
    </row>
    <row r="104" spans="1:9" s="93" customFormat="1" ht="34.5" customHeight="1">
      <c r="A104" s="578" t="s">
        <v>111</v>
      </c>
      <c r="B104" s="587" t="s">
        <v>500</v>
      </c>
      <c r="C104" s="160">
        <f>C105</f>
        <v>0</v>
      </c>
      <c r="D104" s="160">
        <f>D105</f>
        <v>15047</v>
      </c>
      <c r="E104" s="160">
        <f>E105</f>
        <v>20000</v>
      </c>
      <c r="F104" s="525">
        <f t="shared" si="6"/>
        <v>20000</v>
      </c>
      <c r="G104" s="523" t="e">
        <f t="shared" si="5"/>
        <v>#DIV/0!</v>
      </c>
      <c r="H104" s="184"/>
      <c r="I104" s="115"/>
    </row>
    <row r="105" spans="1:9" s="94" customFormat="1" ht="34.5" customHeight="1">
      <c r="A105" s="578" t="s">
        <v>1132</v>
      </c>
      <c r="B105" s="587" t="s">
        <v>500</v>
      </c>
      <c r="C105" s="160">
        <f>C106+C107</f>
        <v>0</v>
      </c>
      <c r="D105" s="160">
        <f>D106+D107</f>
        <v>15047</v>
      </c>
      <c r="E105" s="160">
        <f>E106+E107</f>
        <v>20000</v>
      </c>
      <c r="F105" s="525">
        <f t="shared" si="6"/>
        <v>20000</v>
      </c>
      <c r="G105" s="523" t="e">
        <f t="shared" si="5"/>
        <v>#DIV/0!</v>
      </c>
      <c r="H105" s="184"/>
      <c r="I105" s="115"/>
    </row>
    <row r="106" spans="1:9" s="94" customFormat="1" ht="34.5" customHeight="1">
      <c r="A106" s="578" t="s">
        <v>112</v>
      </c>
      <c r="B106" s="587" t="s">
        <v>941</v>
      </c>
      <c r="C106" s="186">
        <v>0</v>
      </c>
      <c r="D106" s="186">
        <v>0</v>
      </c>
      <c r="E106" s="186">
        <v>0</v>
      </c>
      <c r="F106" s="525">
        <f t="shared" si="6"/>
        <v>0</v>
      </c>
      <c r="G106" s="523" t="e">
        <f t="shared" si="5"/>
        <v>#DIV/0!</v>
      </c>
      <c r="H106" s="184"/>
      <c r="I106" s="115"/>
    </row>
    <row r="107" spans="1:9" s="94" customFormat="1" ht="34.5" customHeight="1">
      <c r="A107" s="578" t="s">
        <v>113</v>
      </c>
      <c r="B107" s="587" t="s">
        <v>942</v>
      </c>
      <c r="C107" s="160">
        <f>SUM(C108:C113)</f>
        <v>0</v>
      </c>
      <c r="D107" s="160">
        <f>SUM(D108:D113)</f>
        <v>15047</v>
      </c>
      <c r="E107" s="160">
        <f>SUM(E108:E113)</f>
        <v>20000</v>
      </c>
      <c r="F107" s="525">
        <f t="shared" si="6"/>
        <v>20000</v>
      </c>
      <c r="G107" s="523" t="e">
        <f t="shared" si="5"/>
        <v>#DIV/0!</v>
      </c>
      <c r="H107" s="184"/>
      <c r="I107" s="115"/>
    </row>
    <row r="108" spans="1:9" s="94" customFormat="1" ht="34.5" customHeight="1">
      <c r="A108" s="250" t="s">
        <v>74</v>
      </c>
      <c r="B108" s="635" t="s">
        <v>943</v>
      </c>
      <c r="C108" s="187">
        <v>0</v>
      </c>
      <c r="D108" s="187"/>
      <c r="E108" s="187">
        <v>0</v>
      </c>
      <c r="F108" s="537">
        <f t="shared" si="6"/>
        <v>0</v>
      </c>
      <c r="G108" s="538" t="e">
        <f t="shared" si="5"/>
        <v>#DIV/0!</v>
      </c>
      <c r="H108" s="303"/>
      <c r="I108" s="115"/>
    </row>
    <row r="109" spans="1:9" s="94" customFormat="1" ht="34.5" customHeight="1">
      <c r="A109" s="250" t="s">
        <v>75</v>
      </c>
      <c r="B109" s="635" t="s">
        <v>944</v>
      </c>
      <c r="C109" s="187">
        <v>0</v>
      </c>
      <c r="D109" s="187">
        <v>0</v>
      </c>
      <c r="E109" s="187">
        <v>0</v>
      </c>
      <c r="F109" s="537">
        <f t="shared" si="6"/>
        <v>0</v>
      </c>
      <c r="G109" s="538" t="e">
        <f t="shared" si="5"/>
        <v>#DIV/0!</v>
      </c>
      <c r="H109" s="303"/>
      <c r="I109" s="115"/>
    </row>
    <row r="110" spans="1:9" s="94" customFormat="1" ht="34.5" customHeight="1">
      <c r="A110" s="250" t="s">
        <v>76</v>
      </c>
      <c r="B110" s="635" t="s">
        <v>945</v>
      </c>
      <c r="C110" s="187">
        <v>0</v>
      </c>
      <c r="D110" s="187">
        <v>0</v>
      </c>
      <c r="E110" s="187">
        <v>0</v>
      </c>
      <c r="F110" s="537">
        <f t="shared" si="6"/>
        <v>0</v>
      </c>
      <c r="G110" s="538" t="e">
        <f t="shared" si="5"/>
        <v>#DIV/0!</v>
      </c>
      <c r="H110" s="303"/>
      <c r="I110" s="115"/>
    </row>
    <row r="111" spans="1:9" s="94" customFormat="1" ht="34.5" customHeight="1">
      <c r="A111" s="250" t="s">
        <v>77</v>
      </c>
      <c r="B111" s="635" t="s">
        <v>946</v>
      </c>
      <c r="C111" s="187">
        <v>0</v>
      </c>
      <c r="D111" s="187">
        <v>15047</v>
      </c>
      <c r="E111" s="179">
        <v>20000</v>
      </c>
      <c r="F111" s="537">
        <f t="shared" si="6"/>
        <v>20000</v>
      </c>
      <c r="G111" s="538" t="e">
        <f t="shared" si="5"/>
        <v>#DIV/0!</v>
      </c>
      <c r="H111" s="303"/>
      <c r="I111" s="115"/>
    </row>
    <row r="112" spans="1:9" s="94" customFormat="1" ht="34.5" customHeight="1">
      <c r="A112" s="250" t="s">
        <v>78</v>
      </c>
      <c r="B112" s="635" t="s">
        <v>947</v>
      </c>
      <c r="C112" s="187">
        <v>0</v>
      </c>
      <c r="D112" s="187">
        <v>0</v>
      </c>
      <c r="E112" s="187">
        <v>0</v>
      </c>
      <c r="F112" s="537">
        <f t="shared" si="6"/>
        <v>0</v>
      </c>
      <c r="G112" s="538" t="e">
        <f t="shared" si="5"/>
        <v>#DIV/0!</v>
      </c>
      <c r="H112" s="303"/>
      <c r="I112" s="115"/>
    </row>
    <row r="113" spans="1:9" s="94" customFormat="1" ht="34.5" customHeight="1">
      <c r="A113" s="250" t="s">
        <v>79</v>
      </c>
      <c r="B113" s="635" t="s">
        <v>948</v>
      </c>
      <c r="C113" s="187">
        <v>0</v>
      </c>
      <c r="D113" s="187">
        <v>0</v>
      </c>
      <c r="E113" s="187">
        <v>0</v>
      </c>
      <c r="F113" s="537">
        <f t="shared" si="6"/>
        <v>0</v>
      </c>
      <c r="G113" s="538" t="e">
        <f t="shared" si="5"/>
        <v>#DIV/0!</v>
      </c>
      <c r="H113" s="303"/>
      <c r="I113" s="115"/>
    </row>
    <row r="114" spans="1:9" s="124" customFormat="1" ht="34.5" customHeight="1">
      <c r="A114" s="580" t="s">
        <v>1133</v>
      </c>
      <c r="B114" s="637" t="s">
        <v>949</v>
      </c>
      <c r="C114" s="186">
        <f>SUM(C115+C121)</f>
        <v>120000</v>
      </c>
      <c r="D114" s="186">
        <f>SUM(D115+D121)</f>
        <v>186617</v>
      </c>
      <c r="E114" s="186">
        <f>SUM(E115+E121)</f>
        <v>242599.85</v>
      </c>
      <c r="F114" s="525">
        <f t="shared" si="6"/>
        <v>122599.85</v>
      </c>
      <c r="G114" s="523">
        <f t="shared" si="5"/>
        <v>2.0216654166666665</v>
      </c>
      <c r="H114" s="319"/>
      <c r="I114" s="121"/>
    </row>
    <row r="115" spans="1:9" s="124" customFormat="1" ht="34.5" customHeight="1">
      <c r="A115" s="580" t="s">
        <v>240</v>
      </c>
      <c r="B115" s="637" t="s">
        <v>249</v>
      </c>
      <c r="C115" s="186">
        <f>SUM(C116:C120)</f>
        <v>120000</v>
      </c>
      <c r="D115" s="186">
        <f>SUM(D116:D120)</f>
        <v>82197</v>
      </c>
      <c r="E115" s="186">
        <f>SUM(E116:E120)</f>
        <v>138179.85</v>
      </c>
      <c r="F115" s="525">
        <f t="shared" si="6"/>
        <v>18179.850000000006</v>
      </c>
      <c r="G115" s="523">
        <f t="shared" si="5"/>
        <v>1.15149875</v>
      </c>
      <c r="H115" s="319"/>
      <c r="I115" s="121"/>
    </row>
    <row r="116" spans="1:9" s="94" customFormat="1" ht="34.5" customHeight="1">
      <c r="A116" s="250" t="s">
        <v>298</v>
      </c>
      <c r="B116" s="635" t="s">
        <v>950</v>
      </c>
      <c r="C116" s="179">
        <v>0</v>
      </c>
      <c r="D116" s="179">
        <v>0</v>
      </c>
      <c r="E116" s="179">
        <v>0</v>
      </c>
      <c r="F116" s="537">
        <f t="shared" si="6"/>
        <v>0</v>
      </c>
      <c r="G116" s="538" t="e">
        <f t="shared" si="5"/>
        <v>#DIV/0!</v>
      </c>
      <c r="H116" s="303"/>
      <c r="I116" s="116"/>
    </row>
    <row r="117" spans="1:9" s="94" customFormat="1" ht="34.5" customHeight="1">
      <c r="A117" s="250" t="s">
        <v>299</v>
      </c>
      <c r="B117" s="635" t="s">
        <v>951</v>
      </c>
      <c r="C117" s="179">
        <v>120000</v>
      </c>
      <c r="D117" s="179">
        <v>82197</v>
      </c>
      <c r="E117" s="179">
        <v>138179.85</v>
      </c>
      <c r="F117" s="537">
        <f t="shared" si="6"/>
        <v>18179.850000000006</v>
      </c>
      <c r="G117" s="538">
        <f t="shared" si="5"/>
        <v>1.15149875</v>
      </c>
      <c r="H117" s="303"/>
      <c r="I117" s="116"/>
    </row>
    <row r="118" spans="1:9" s="94" customFormat="1" ht="34.5" customHeight="1">
      <c r="A118" s="250" t="s">
        <v>300</v>
      </c>
      <c r="B118" s="635" t="s">
        <v>952</v>
      </c>
      <c r="C118" s="187">
        <v>0</v>
      </c>
      <c r="D118" s="187">
        <v>0</v>
      </c>
      <c r="E118" s="187">
        <v>0</v>
      </c>
      <c r="F118" s="537">
        <f t="shared" si="6"/>
        <v>0</v>
      </c>
      <c r="G118" s="538" t="e">
        <f t="shared" si="5"/>
        <v>#DIV/0!</v>
      </c>
      <c r="H118" s="303"/>
      <c r="I118" s="115"/>
    </row>
    <row r="119" spans="1:9" s="94" customFormat="1" ht="34.5" customHeight="1">
      <c r="A119" s="250" t="s">
        <v>301</v>
      </c>
      <c r="B119" s="635" t="s">
        <v>953</v>
      </c>
      <c r="C119" s="187">
        <v>0</v>
      </c>
      <c r="D119" s="187">
        <v>0</v>
      </c>
      <c r="E119" s="187">
        <v>0</v>
      </c>
      <c r="F119" s="537">
        <f t="shared" si="6"/>
        <v>0</v>
      </c>
      <c r="G119" s="538" t="e">
        <f t="shared" si="5"/>
        <v>#DIV/0!</v>
      </c>
      <c r="H119" s="303"/>
      <c r="I119" s="115"/>
    </row>
    <row r="120" spans="1:9" s="94" customFormat="1" ht="34.5" customHeight="1">
      <c r="A120" s="250" t="s">
        <v>302</v>
      </c>
      <c r="B120" s="635" t="s">
        <v>954</v>
      </c>
      <c r="C120" s="187">
        <v>0</v>
      </c>
      <c r="D120" s="187">
        <v>0</v>
      </c>
      <c r="E120" s="187">
        <v>0</v>
      </c>
      <c r="F120" s="537">
        <f t="shared" si="6"/>
        <v>0</v>
      </c>
      <c r="G120" s="538" t="e">
        <f t="shared" si="5"/>
        <v>#DIV/0!</v>
      </c>
      <c r="H120" s="303"/>
      <c r="I120" s="115"/>
    </row>
    <row r="121" spans="1:9" s="318" customFormat="1" ht="34.5" customHeight="1">
      <c r="A121" s="578" t="s">
        <v>242</v>
      </c>
      <c r="B121" s="251" t="s">
        <v>243</v>
      </c>
      <c r="C121" s="186">
        <f>C122</f>
        <v>0</v>
      </c>
      <c r="D121" s="186">
        <f>D122</f>
        <v>104420</v>
      </c>
      <c r="E121" s="186">
        <f>E122</f>
        <v>104420</v>
      </c>
      <c r="F121" s="525">
        <f t="shared" si="6"/>
        <v>104420</v>
      </c>
      <c r="G121" s="523" t="e">
        <f t="shared" si="5"/>
        <v>#DIV/0!</v>
      </c>
      <c r="H121" s="316"/>
      <c r="I121" s="317"/>
    </row>
    <row r="122" spans="1:11" s="94" customFormat="1" ht="34.5" customHeight="1">
      <c r="A122" s="250" t="s">
        <v>303</v>
      </c>
      <c r="B122" s="435" t="s">
        <v>243</v>
      </c>
      <c r="C122" s="187">
        <v>0</v>
      </c>
      <c r="D122" s="187">
        <v>104420</v>
      </c>
      <c r="E122" s="187">
        <v>104420</v>
      </c>
      <c r="F122" s="537">
        <f t="shared" si="6"/>
        <v>104420</v>
      </c>
      <c r="G122" s="538" t="e">
        <f t="shared" si="5"/>
        <v>#DIV/0!</v>
      </c>
      <c r="H122" s="303"/>
      <c r="I122" s="115"/>
      <c r="K122" s="90"/>
    </row>
    <row r="123" spans="1:9" s="94" customFormat="1" ht="34.5" customHeight="1">
      <c r="A123" s="250"/>
      <c r="B123" s="587" t="s">
        <v>955</v>
      </c>
      <c r="C123" s="160">
        <f>C124+C144</f>
        <v>0</v>
      </c>
      <c r="D123" s="160">
        <f>D124+D144</f>
        <v>0</v>
      </c>
      <c r="E123" s="160">
        <f>E124+E144</f>
        <v>0</v>
      </c>
      <c r="F123" s="525">
        <f t="shared" si="6"/>
        <v>0</v>
      </c>
      <c r="G123" s="523" t="e">
        <f t="shared" si="5"/>
        <v>#DIV/0!</v>
      </c>
      <c r="H123" s="184"/>
      <c r="I123" s="115"/>
    </row>
    <row r="124" spans="1:9" s="93" customFormat="1" ht="34.5" customHeight="1">
      <c r="A124" s="578" t="s">
        <v>1134</v>
      </c>
      <c r="B124" s="587" t="s">
        <v>956</v>
      </c>
      <c r="C124" s="160">
        <f>C125+C131+C133+C138+C140+C142</f>
        <v>0</v>
      </c>
      <c r="D124" s="160">
        <f>D125+D131+D133+D138+D140+D142</f>
        <v>0</v>
      </c>
      <c r="E124" s="160">
        <f>E125+E131+E133+E138+E140+E142</f>
        <v>0</v>
      </c>
      <c r="F124" s="525">
        <f t="shared" si="6"/>
        <v>0</v>
      </c>
      <c r="G124" s="523" t="e">
        <f t="shared" si="5"/>
        <v>#DIV/0!</v>
      </c>
      <c r="H124" s="184"/>
      <c r="I124" s="115"/>
    </row>
    <row r="125" spans="1:9" s="93" customFormat="1" ht="34.5" customHeight="1">
      <c r="A125" s="578" t="s">
        <v>1135</v>
      </c>
      <c r="B125" s="587" t="s">
        <v>1136</v>
      </c>
      <c r="C125" s="160">
        <f>C126+C127+C128+C129+C130</f>
        <v>0</v>
      </c>
      <c r="D125" s="160">
        <f>D126+D127+D128+D129+D130</f>
        <v>0</v>
      </c>
      <c r="E125" s="160">
        <f>E126+E127+E128+E129+E130</f>
        <v>0</v>
      </c>
      <c r="F125" s="525">
        <f t="shared" si="6"/>
        <v>0</v>
      </c>
      <c r="G125" s="523" t="e">
        <f t="shared" si="5"/>
        <v>#DIV/0!</v>
      </c>
      <c r="H125" s="184"/>
      <c r="I125" s="115"/>
    </row>
    <row r="126" spans="1:9" s="94" customFormat="1" ht="34.5" customHeight="1">
      <c r="A126" s="250" t="s">
        <v>114</v>
      </c>
      <c r="B126" s="635" t="s">
        <v>957</v>
      </c>
      <c r="C126" s="179">
        <v>0</v>
      </c>
      <c r="D126" s="179">
        <v>0</v>
      </c>
      <c r="E126" s="179">
        <v>0</v>
      </c>
      <c r="F126" s="537">
        <f t="shared" si="6"/>
        <v>0</v>
      </c>
      <c r="G126" s="538" t="e">
        <f t="shared" si="5"/>
        <v>#DIV/0!</v>
      </c>
      <c r="H126" s="303"/>
      <c r="I126" s="116"/>
    </row>
    <row r="127" spans="1:9" s="94" customFormat="1" ht="34.5" customHeight="1">
      <c r="A127" s="250" t="s">
        <v>115</v>
      </c>
      <c r="B127" s="635" t="s">
        <v>958</v>
      </c>
      <c r="C127" s="179">
        <v>0</v>
      </c>
      <c r="D127" s="179">
        <v>0</v>
      </c>
      <c r="E127" s="179">
        <v>0</v>
      </c>
      <c r="F127" s="537">
        <f t="shared" si="6"/>
        <v>0</v>
      </c>
      <c r="G127" s="538" t="e">
        <f t="shared" si="5"/>
        <v>#DIV/0!</v>
      </c>
      <c r="H127" s="303"/>
      <c r="I127" s="116"/>
    </row>
    <row r="128" spans="1:9" s="94" customFormat="1" ht="34.5" customHeight="1">
      <c r="A128" s="250" t="s">
        <v>116</v>
      </c>
      <c r="B128" s="635" t="s">
        <v>959</v>
      </c>
      <c r="C128" s="179">
        <v>0</v>
      </c>
      <c r="D128" s="179">
        <v>0</v>
      </c>
      <c r="E128" s="179">
        <v>0</v>
      </c>
      <c r="F128" s="537">
        <f t="shared" si="6"/>
        <v>0</v>
      </c>
      <c r="G128" s="538" t="e">
        <f t="shared" si="5"/>
        <v>#DIV/0!</v>
      </c>
      <c r="H128" s="303"/>
      <c r="I128" s="116"/>
    </row>
    <row r="129" spans="1:9" s="94" customFormat="1" ht="34.5" customHeight="1">
      <c r="A129" s="250" t="s">
        <v>117</v>
      </c>
      <c r="B129" s="635" t="s">
        <v>960</v>
      </c>
      <c r="C129" s="179">
        <v>0</v>
      </c>
      <c r="D129" s="179">
        <v>0</v>
      </c>
      <c r="E129" s="179">
        <v>0</v>
      </c>
      <c r="F129" s="537">
        <f t="shared" si="6"/>
        <v>0</v>
      </c>
      <c r="G129" s="538" t="e">
        <f t="shared" si="5"/>
        <v>#DIV/0!</v>
      </c>
      <c r="H129" s="303"/>
      <c r="I129" s="116"/>
    </row>
    <row r="130" spans="1:9" s="94" customFormat="1" ht="34.5" customHeight="1">
      <c r="A130" s="250" t="s">
        <v>118</v>
      </c>
      <c r="B130" s="635" t="s">
        <v>961</v>
      </c>
      <c r="C130" s="179">
        <v>0</v>
      </c>
      <c r="D130" s="179">
        <v>0</v>
      </c>
      <c r="E130" s="179">
        <v>0</v>
      </c>
      <c r="F130" s="537">
        <f t="shared" si="6"/>
        <v>0</v>
      </c>
      <c r="G130" s="538" t="e">
        <f t="shared" si="5"/>
        <v>#DIV/0!</v>
      </c>
      <c r="H130" s="303"/>
      <c r="I130" s="116"/>
    </row>
    <row r="131" spans="1:9" s="93" customFormat="1" ht="34.5" customHeight="1">
      <c r="A131" s="578" t="s">
        <v>1137</v>
      </c>
      <c r="B131" s="587" t="s">
        <v>1138</v>
      </c>
      <c r="C131" s="160">
        <f>C132</f>
        <v>0</v>
      </c>
      <c r="D131" s="160">
        <f>D132</f>
        <v>0</v>
      </c>
      <c r="E131" s="160">
        <f>E132</f>
        <v>0</v>
      </c>
      <c r="F131" s="525">
        <f t="shared" si="6"/>
        <v>0</v>
      </c>
      <c r="G131" s="523" t="e">
        <f t="shared" si="5"/>
        <v>#DIV/0!</v>
      </c>
      <c r="H131" s="184"/>
      <c r="I131" s="116"/>
    </row>
    <row r="132" spans="1:9" s="94" customFormat="1" ht="34.5" customHeight="1">
      <c r="A132" s="250" t="s">
        <v>209</v>
      </c>
      <c r="B132" s="635" t="s">
        <v>1138</v>
      </c>
      <c r="C132" s="187">
        <v>0</v>
      </c>
      <c r="D132" s="187">
        <v>0</v>
      </c>
      <c r="E132" s="187">
        <v>0</v>
      </c>
      <c r="F132" s="537">
        <f t="shared" si="6"/>
        <v>0</v>
      </c>
      <c r="G132" s="538" t="e">
        <f t="shared" si="5"/>
        <v>#DIV/0!</v>
      </c>
      <c r="H132" s="303"/>
      <c r="I132" s="115"/>
    </row>
    <row r="133" spans="1:9" s="93" customFormat="1" ht="34.5" customHeight="1">
      <c r="A133" s="578" t="s">
        <v>1139</v>
      </c>
      <c r="B133" s="587" t="s">
        <v>1140</v>
      </c>
      <c r="C133" s="160">
        <f>C134+C135+C136+C137</f>
        <v>0</v>
      </c>
      <c r="D133" s="160">
        <f>D134+D135+D136+D137</f>
        <v>0</v>
      </c>
      <c r="E133" s="160">
        <f>E134+E135+E136+E137</f>
        <v>0</v>
      </c>
      <c r="F133" s="525">
        <f t="shared" si="6"/>
        <v>0</v>
      </c>
      <c r="G133" s="523" t="e">
        <f aca="true" t="shared" si="7" ref="G133:G148">E133/C133</f>
        <v>#DIV/0!</v>
      </c>
      <c r="H133" s="184"/>
      <c r="I133" s="115"/>
    </row>
    <row r="134" spans="1:9" s="94" customFormat="1" ht="34.5" customHeight="1">
      <c r="A134" s="250" t="s">
        <v>119</v>
      </c>
      <c r="B134" s="635" t="s">
        <v>962</v>
      </c>
      <c r="C134" s="179">
        <v>0</v>
      </c>
      <c r="D134" s="179">
        <v>0</v>
      </c>
      <c r="E134" s="179">
        <v>0</v>
      </c>
      <c r="F134" s="537">
        <f t="shared" si="6"/>
        <v>0</v>
      </c>
      <c r="G134" s="538" t="e">
        <f t="shared" si="7"/>
        <v>#DIV/0!</v>
      </c>
      <c r="H134" s="303"/>
      <c r="I134" s="116"/>
    </row>
    <row r="135" spans="1:9" s="94" customFormat="1" ht="34.5" customHeight="1">
      <c r="A135" s="250" t="s">
        <v>120</v>
      </c>
      <c r="B135" s="635" t="s">
        <v>963</v>
      </c>
      <c r="C135" s="179">
        <v>0</v>
      </c>
      <c r="D135" s="179">
        <v>0</v>
      </c>
      <c r="E135" s="179">
        <v>0</v>
      </c>
      <c r="F135" s="537">
        <f t="shared" si="6"/>
        <v>0</v>
      </c>
      <c r="G135" s="538" t="e">
        <f t="shared" si="7"/>
        <v>#DIV/0!</v>
      </c>
      <c r="H135" s="303"/>
      <c r="I135" s="116"/>
    </row>
    <row r="136" spans="1:9" s="94" customFormat="1" ht="34.5" customHeight="1">
      <c r="A136" s="250" t="s">
        <v>121</v>
      </c>
      <c r="B136" s="635" t="s">
        <v>964</v>
      </c>
      <c r="C136" s="179">
        <v>0</v>
      </c>
      <c r="D136" s="179">
        <v>0</v>
      </c>
      <c r="E136" s="179">
        <v>0</v>
      </c>
      <c r="F136" s="537">
        <f t="shared" si="6"/>
        <v>0</v>
      </c>
      <c r="G136" s="538" t="e">
        <f t="shared" si="7"/>
        <v>#DIV/0!</v>
      </c>
      <c r="H136" s="303"/>
      <c r="I136" s="116"/>
    </row>
    <row r="137" spans="1:9" s="94" customFormat="1" ht="34.5" customHeight="1">
      <c r="A137" s="250" t="s">
        <v>122</v>
      </c>
      <c r="B137" s="635" t="s">
        <v>965</v>
      </c>
      <c r="C137" s="179">
        <v>0</v>
      </c>
      <c r="D137" s="179">
        <v>0</v>
      </c>
      <c r="E137" s="179">
        <v>0</v>
      </c>
      <c r="F137" s="537">
        <f t="shared" si="6"/>
        <v>0</v>
      </c>
      <c r="G137" s="538" t="e">
        <f t="shared" si="7"/>
        <v>#DIV/0!</v>
      </c>
      <c r="H137" s="303"/>
      <c r="I137" s="116"/>
    </row>
    <row r="138" spans="1:9" s="93" customFormat="1" ht="34.5" customHeight="1">
      <c r="A138" s="578" t="s">
        <v>1141</v>
      </c>
      <c r="B138" s="587" t="s">
        <v>599</v>
      </c>
      <c r="C138" s="160">
        <f>C139</f>
        <v>0</v>
      </c>
      <c r="D138" s="160">
        <f>D139</f>
        <v>0</v>
      </c>
      <c r="E138" s="160">
        <f>E139</f>
        <v>0</v>
      </c>
      <c r="F138" s="525">
        <f t="shared" si="6"/>
        <v>0</v>
      </c>
      <c r="G138" s="523" t="e">
        <f t="shared" si="7"/>
        <v>#DIV/0!</v>
      </c>
      <c r="H138" s="184"/>
      <c r="I138" s="115"/>
    </row>
    <row r="139" spans="1:9" s="94" customFormat="1" ht="34.5" customHeight="1">
      <c r="A139" s="250" t="s">
        <v>123</v>
      </c>
      <c r="B139" s="635" t="s">
        <v>599</v>
      </c>
      <c r="C139" s="187">
        <v>0</v>
      </c>
      <c r="D139" s="187">
        <v>0</v>
      </c>
      <c r="E139" s="187">
        <v>0</v>
      </c>
      <c r="F139" s="537">
        <f t="shared" si="6"/>
        <v>0</v>
      </c>
      <c r="G139" s="538" t="e">
        <f t="shared" si="7"/>
        <v>#DIV/0!</v>
      </c>
      <c r="H139" s="303"/>
      <c r="I139" s="115"/>
    </row>
    <row r="140" spans="1:9" s="93" customFormat="1" ht="34.5" customHeight="1">
      <c r="A140" s="578" t="s">
        <v>1142</v>
      </c>
      <c r="B140" s="587" t="s">
        <v>966</v>
      </c>
      <c r="C140" s="160">
        <f>C141</f>
        <v>0</v>
      </c>
      <c r="D140" s="160">
        <f>D141</f>
        <v>0</v>
      </c>
      <c r="E140" s="160">
        <f>E141</f>
        <v>0</v>
      </c>
      <c r="F140" s="525">
        <f t="shared" si="6"/>
        <v>0</v>
      </c>
      <c r="G140" s="523" t="e">
        <f t="shared" si="7"/>
        <v>#DIV/0!</v>
      </c>
      <c r="H140" s="184"/>
      <c r="I140" s="116"/>
    </row>
    <row r="141" spans="1:9" s="94" customFormat="1" ht="34.5" customHeight="1">
      <c r="A141" s="250" t="s">
        <v>124</v>
      </c>
      <c r="B141" s="635" t="s">
        <v>966</v>
      </c>
      <c r="C141" s="187">
        <v>0</v>
      </c>
      <c r="D141" s="187">
        <v>0</v>
      </c>
      <c r="E141" s="187">
        <v>0</v>
      </c>
      <c r="F141" s="537">
        <f t="shared" si="6"/>
        <v>0</v>
      </c>
      <c r="G141" s="538" t="e">
        <f t="shared" si="7"/>
        <v>#DIV/0!</v>
      </c>
      <c r="H141" s="303"/>
      <c r="I141" s="115"/>
    </row>
    <row r="142" spans="1:9" s="93" customFormat="1" ht="34.5" customHeight="1">
      <c r="A142" s="578" t="s">
        <v>1144</v>
      </c>
      <c r="B142" s="587" t="s">
        <v>967</v>
      </c>
      <c r="C142" s="160">
        <f>C143</f>
        <v>0</v>
      </c>
      <c r="D142" s="160">
        <f>D143</f>
        <v>0</v>
      </c>
      <c r="E142" s="160">
        <f>E143</f>
        <v>0</v>
      </c>
      <c r="F142" s="525">
        <f t="shared" si="6"/>
        <v>0</v>
      </c>
      <c r="G142" s="523" t="e">
        <f t="shared" si="7"/>
        <v>#DIV/0!</v>
      </c>
      <c r="H142" s="184"/>
      <c r="I142" s="116"/>
    </row>
    <row r="143" spans="1:9" s="94" customFormat="1" ht="34.5" customHeight="1">
      <c r="A143" s="250" t="s">
        <v>125</v>
      </c>
      <c r="B143" s="635" t="s">
        <v>967</v>
      </c>
      <c r="C143" s="187">
        <v>0</v>
      </c>
      <c r="D143" s="187">
        <v>0</v>
      </c>
      <c r="E143" s="187">
        <v>0</v>
      </c>
      <c r="F143" s="537">
        <f aca="true" t="shared" si="8" ref="F143:F148">E143-C143</f>
        <v>0</v>
      </c>
      <c r="G143" s="538" t="e">
        <f t="shared" si="7"/>
        <v>#DIV/0!</v>
      </c>
      <c r="H143" s="303"/>
      <c r="I143" s="115"/>
    </row>
    <row r="144" spans="1:9" s="93" customFormat="1" ht="34.5" customHeight="1">
      <c r="A144" s="578" t="s">
        <v>252</v>
      </c>
      <c r="B144" s="587" t="s">
        <v>968</v>
      </c>
      <c r="C144" s="160">
        <f>C145</f>
        <v>0</v>
      </c>
      <c r="D144" s="160">
        <f>D145</f>
        <v>0</v>
      </c>
      <c r="E144" s="160">
        <f>E145</f>
        <v>0</v>
      </c>
      <c r="F144" s="525">
        <f t="shared" si="8"/>
        <v>0</v>
      </c>
      <c r="G144" s="523" t="e">
        <f t="shared" si="7"/>
        <v>#DIV/0!</v>
      </c>
      <c r="H144" s="184"/>
      <c r="I144" s="116"/>
    </row>
    <row r="145" spans="1:9" s="93" customFormat="1" ht="34.5" customHeight="1">
      <c r="A145" s="578" t="s">
        <v>254</v>
      </c>
      <c r="B145" s="587" t="s">
        <v>968</v>
      </c>
      <c r="C145" s="160">
        <f>C146+C147</f>
        <v>0</v>
      </c>
      <c r="D145" s="160">
        <f>D146+D147</f>
        <v>0</v>
      </c>
      <c r="E145" s="160">
        <f>E146+E147</f>
        <v>0</v>
      </c>
      <c r="F145" s="525">
        <f t="shared" si="8"/>
        <v>0</v>
      </c>
      <c r="G145" s="523" t="e">
        <f t="shared" si="7"/>
        <v>#DIV/0!</v>
      </c>
      <c r="H145" s="184"/>
      <c r="I145" s="116"/>
    </row>
    <row r="146" spans="1:9" s="94" customFormat="1" ht="34.5" customHeight="1">
      <c r="A146" s="250" t="s">
        <v>304</v>
      </c>
      <c r="B146" s="635" t="s">
        <v>969</v>
      </c>
      <c r="C146" s="187">
        <v>0</v>
      </c>
      <c r="D146" s="187">
        <v>0</v>
      </c>
      <c r="E146" s="187">
        <v>0</v>
      </c>
      <c r="F146" s="537">
        <f t="shared" si="8"/>
        <v>0</v>
      </c>
      <c r="G146" s="538" t="e">
        <f t="shared" si="7"/>
        <v>#DIV/0!</v>
      </c>
      <c r="H146" s="303"/>
      <c r="I146" s="116"/>
    </row>
    <row r="147" spans="1:9" s="94" customFormat="1" ht="34.5" customHeight="1">
      <c r="A147" s="250" t="s">
        <v>305</v>
      </c>
      <c r="B147" s="635" t="s">
        <v>970</v>
      </c>
      <c r="C147" s="187">
        <v>0</v>
      </c>
      <c r="D147" s="187">
        <v>0</v>
      </c>
      <c r="E147" s="187">
        <v>0</v>
      </c>
      <c r="F147" s="537">
        <f t="shared" si="8"/>
        <v>0</v>
      </c>
      <c r="G147" s="538" t="e">
        <f t="shared" si="7"/>
        <v>#DIV/0!</v>
      </c>
      <c r="H147" s="303"/>
      <c r="I147" s="116"/>
    </row>
    <row r="148" spans="1:9" s="94" customFormat="1" ht="45" customHeight="1">
      <c r="A148" s="231"/>
      <c r="B148" s="587" t="s">
        <v>972</v>
      </c>
      <c r="C148" s="160">
        <f>C4+C123</f>
        <v>1997495.94</v>
      </c>
      <c r="D148" s="160">
        <f>D4+D123</f>
        <v>1301265.54</v>
      </c>
      <c r="E148" s="160">
        <f>E4+E123</f>
        <v>2034095.79</v>
      </c>
      <c r="F148" s="525">
        <f t="shared" si="8"/>
        <v>36599.85000000009</v>
      </c>
      <c r="G148" s="523">
        <f t="shared" si="7"/>
        <v>1.0183228657776395</v>
      </c>
      <c r="H148" s="184"/>
      <c r="I148" s="115"/>
    </row>
    <row r="149" spans="1:2" s="93" customFormat="1" ht="30" customHeight="1">
      <c r="A149" s="254"/>
      <c r="B149" s="254"/>
    </row>
    <row r="150" spans="1:2" s="93" customFormat="1" ht="30" customHeight="1">
      <c r="A150" s="254"/>
      <c r="B150" s="254"/>
    </row>
    <row r="151" spans="1:2" s="93" customFormat="1" ht="30" customHeight="1">
      <c r="A151" s="254"/>
      <c r="B151" s="639"/>
    </row>
    <row r="152" spans="1:2" s="94" customFormat="1" ht="30" customHeight="1">
      <c r="A152" s="581"/>
      <c r="B152" s="640"/>
    </row>
    <row r="153" spans="1:2" s="94" customFormat="1" ht="30" customHeight="1">
      <c r="A153" s="581"/>
      <c r="B153" s="640"/>
    </row>
    <row r="154" spans="1:2" s="93" customFormat="1" ht="30" customHeight="1">
      <c r="A154" s="254"/>
      <c r="B154" s="582"/>
    </row>
    <row r="155" spans="1:2" s="93" customFormat="1" ht="30" customHeight="1">
      <c r="A155" s="254"/>
      <c r="B155" s="582"/>
    </row>
    <row r="156" spans="1:2" s="94" customFormat="1" ht="30" customHeight="1">
      <c r="A156" s="581"/>
      <c r="B156" s="640"/>
    </row>
    <row r="157" spans="1:2" s="94" customFormat="1" ht="30" customHeight="1">
      <c r="A157" s="581"/>
      <c r="B157" s="640"/>
    </row>
    <row r="158" spans="1:2" s="94" customFormat="1" ht="30" customHeight="1">
      <c r="A158" s="581"/>
      <c r="B158" s="640"/>
    </row>
    <row r="159" spans="1:2" s="95" customFormat="1" ht="30" customHeight="1">
      <c r="A159" s="582"/>
      <c r="B159" s="582"/>
    </row>
    <row r="160" spans="1:9" ht="15.75">
      <c r="A160" s="583"/>
      <c r="C160" s="29"/>
      <c r="D160" s="29"/>
      <c r="E160" s="29"/>
      <c r="F160" s="29"/>
      <c r="G160" s="29"/>
      <c r="H160" s="29"/>
      <c r="I160" s="29"/>
    </row>
    <row r="161" spans="1:9" ht="15.75">
      <c r="A161" s="584"/>
      <c r="B161" s="641"/>
      <c r="C161" s="147"/>
      <c r="D161" s="147"/>
      <c r="E161" s="147"/>
      <c r="F161" s="147"/>
      <c r="G161" s="147"/>
      <c r="H161" s="147"/>
      <c r="I161" s="29"/>
    </row>
    <row r="162" spans="1:8" ht="15.75">
      <c r="A162" s="585"/>
      <c r="B162" s="641"/>
      <c r="C162" s="147"/>
      <c r="D162" s="147"/>
      <c r="E162" s="147"/>
      <c r="F162" s="147"/>
      <c r="G162" s="147"/>
      <c r="H162" s="147"/>
    </row>
    <row r="163" ht="15.75">
      <c r="I163" s="29"/>
    </row>
    <row r="164" ht="15.75">
      <c r="I164" s="29"/>
    </row>
    <row r="165" ht="15.75">
      <c r="I165" s="29"/>
    </row>
    <row r="166" ht="15.75">
      <c r="I166" s="29"/>
    </row>
    <row r="167" ht="15.75">
      <c r="I167" s="29"/>
    </row>
    <row r="168" ht="15.75">
      <c r="I168" s="29"/>
    </row>
    <row r="169" ht="15.75">
      <c r="I169" s="29"/>
    </row>
    <row r="170" ht="15.75">
      <c r="I170" s="29"/>
    </row>
    <row r="171" ht="15.75">
      <c r="I171" s="29"/>
    </row>
    <row r="172" ht="15.75">
      <c r="I172" s="29"/>
    </row>
    <row r="173" ht="15.75">
      <c r="I173" s="29"/>
    </row>
    <row r="174" ht="15.75">
      <c r="I174" s="29"/>
    </row>
    <row r="175" ht="15.75">
      <c r="I175" s="29"/>
    </row>
    <row r="176" ht="15.75">
      <c r="I176" s="29"/>
    </row>
    <row r="177" ht="15.75">
      <c r="I177" s="29"/>
    </row>
    <row r="178" ht="15.75">
      <c r="I178" s="29"/>
    </row>
    <row r="179" ht="15.75">
      <c r="I179" s="29"/>
    </row>
    <row r="180" ht="15.75">
      <c r="I180" s="29"/>
    </row>
    <row r="181" ht="15.75">
      <c r="I181" s="29"/>
    </row>
    <row r="182" ht="15.75">
      <c r="I182" s="29"/>
    </row>
    <row r="183" ht="15.75">
      <c r="I183" s="29"/>
    </row>
    <row r="184" ht="15.75">
      <c r="I184" s="29"/>
    </row>
    <row r="185" ht="15.75">
      <c r="I185" s="29"/>
    </row>
    <row r="186" ht="15.75">
      <c r="I186" s="29"/>
    </row>
    <row r="187" ht="15.75">
      <c r="I187" s="29"/>
    </row>
    <row r="188" ht="15.75">
      <c r="I188" s="29"/>
    </row>
    <row r="189" ht="15.75">
      <c r="I189" s="29"/>
    </row>
    <row r="190" ht="15.75">
      <c r="I190" s="29"/>
    </row>
    <row r="191" ht="15.75">
      <c r="I191" s="29"/>
    </row>
    <row r="192" ht="15.75">
      <c r="I192" s="29"/>
    </row>
    <row r="193" ht="15.75">
      <c r="I193" s="29"/>
    </row>
    <row r="194" ht="15.75">
      <c r="I194" s="29"/>
    </row>
    <row r="195" ht="15.75">
      <c r="I195" s="29"/>
    </row>
    <row r="196" ht="15.75">
      <c r="I196" s="29"/>
    </row>
    <row r="197" ht="15.75">
      <c r="I197" s="29"/>
    </row>
    <row r="198" ht="15.75">
      <c r="I198" s="29"/>
    </row>
    <row r="199" ht="15.75">
      <c r="I199" s="29"/>
    </row>
    <row r="200" ht="15.75">
      <c r="I200" s="29"/>
    </row>
    <row r="201" ht="15.75">
      <c r="I201" s="29"/>
    </row>
    <row r="202" ht="15.75">
      <c r="I202" s="29"/>
    </row>
    <row r="203" ht="15.75">
      <c r="I203" s="29"/>
    </row>
    <row r="204" ht="15.75">
      <c r="I204" s="29"/>
    </row>
    <row r="205" ht="15.75">
      <c r="I205" s="29"/>
    </row>
    <row r="206" ht="15.75">
      <c r="I206" s="29"/>
    </row>
    <row r="207" ht="15.75">
      <c r="I207" s="29"/>
    </row>
    <row r="208" ht="15.75">
      <c r="I208" s="29"/>
    </row>
    <row r="209" ht="15.75">
      <c r="I209" s="29"/>
    </row>
    <row r="210" ht="15.75">
      <c r="I210" s="29"/>
    </row>
    <row r="211" ht="15.75">
      <c r="I211" s="29"/>
    </row>
    <row r="212" ht="15.75">
      <c r="I212" s="29"/>
    </row>
    <row r="213" ht="15.75">
      <c r="I213" s="29"/>
    </row>
    <row r="214" ht="15.75">
      <c r="I214" s="29"/>
    </row>
    <row r="215" ht="15.75">
      <c r="I215" s="29"/>
    </row>
    <row r="216" ht="15.75">
      <c r="I216" s="29"/>
    </row>
    <row r="217" ht="15.75">
      <c r="I217" s="29"/>
    </row>
    <row r="218" ht="15.75">
      <c r="I218" s="29"/>
    </row>
    <row r="219" ht="15.75">
      <c r="I219" s="29"/>
    </row>
    <row r="220" ht="15.75">
      <c r="I220" s="29"/>
    </row>
    <row r="221" ht="15.75">
      <c r="I221" s="29"/>
    </row>
    <row r="222" ht="15.75">
      <c r="I222" s="29"/>
    </row>
    <row r="223" ht="15.75">
      <c r="I223" s="29"/>
    </row>
    <row r="224" ht="15.75">
      <c r="I224" s="29"/>
    </row>
    <row r="225" ht="15.75">
      <c r="I225" s="29"/>
    </row>
    <row r="226" ht="15.75">
      <c r="I226" s="29"/>
    </row>
    <row r="227" ht="15.75">
      <c r="I227" s="29"/>
    </row>
    <row r="228" ht="15.75">
      <c r="I228" s="29"/>
    </row>
    <row r="229" ht="15.75">
      <c r="I229" s="29"/>
    </row>
    <row r="230" ht="15.75">
      <c r="I230" s="29"/>
    </row>
    <row r="231" ht="15.75">
      <c r="I231" s="29"/>
    </row>
    <row r="232" ht="15.75">
      <c r="I232" s="29"/>
    </row>
    <row r="233" ht="15.75">
      <c r="I233" s="29"/>
    </row>
    <row r="234" ht="15.75">
      <c r="I234" s="29"/>
    </row>
    <row r="235" ht="15.75">
      <c r="I235" s="29"/>
    </row>
    <row r="236" ht="15.75">
      <c r="I236" s="29"/>
    </row>
    <row r="237" ht="15.75">
      <c r="I237" s="29"/>
    </row>
    <row r="238" ht="15.75">
      <c r="I238" s="29"/>
    </row>
    <row r="239" ht="15.75">
      <c r="I239" s="29"/>
    </row>
    <row r="240" ht="15.75">
      <c r="I240" s="29"/>
    </row>
    <row r="241" ht="15.75">
      <c r="I241" s="29"/>
    </row>
    <row r="242" ht="15.75">
      <c r="I242" s="29"/>
    </row>
    <row r="243" ht="15.75">
      <c r="I243" s="29"/>
    </row>
    <row r="244" ht="15.75">
      <c r="I244" s="29"/>
    </row>
    <row r="245" ht="15.75">
      <c r="I245" s="29"/>
    </row>
    <row r="246" ht="15.75">
      <c r="I246" s="29"/>
    </row>
    <row r="247" ht="15.75">
      <c r="I247" s="29"/>
    </row>
    <row r="248" ht="15.75">
      <c r="I248" s="29"/>
    </row>
    <row r="249" ht="15.75">
      <c r="I249" s="29"/>
    </row>
    <row r="250" ht="15.75">
      <c r="I250" s="29"/>
    </row>
    <row r="251" ht="15.75">
      <c r="I251" s="29"/>
    </row>
    <row r="252" ht="15.75">
      <c r="I252" s="29"/>
    </row>
    <row r="253" ht="15.75">
      <c r="I253" s="29"/>
    </row>
    <row r="254" ht="15.75">
      <c r="I254" s="29"/>
    </row>
    <row r="255" ht="15.75">
      <c r="I255" s="29"/>
    </row>
    <row r="256" ht="15.75">
      <c r="I256" s="29"/>
    </row>
    <row r="257" ht="15.75">
      <c r="I257" s="29"/>
    </row>
    <row r="258" ht="15.75">
      <c r="I258" s="29"/>
    </row>
    <row r="259" ht="15.75">
      <c r="I259" s="29"/>
    </row>
    <row r="260" ht="15.75">
      <c r="I260" s="29"/>
    </row>
    <row r="261" ht="15.75">
      <c r="I261" s="29"/>
    </row>
    <row r="262" ht="15.75">
      <c r="I262" s="29"/>
    </row>
    <row r="263" ht="15.75">
      <c r="I263" s="29"/>
    </row>
    <row r="264" ht="15.75">
      <c r="I264" s="29"/>
    </row>
    <row r="265" ht="15.75">
      <c r="I265" s="29"/>
    </row>
    <row r="266" ht="15.75">
      <c r="I266" s="29"/>
    </row>
    <row r="267" ht="15.75">
      <c r="I267" s="29"/>
    </row>
    <row r="268" ht="15.75">
      <c r="I268" s="29"/>
    </row>
    <row r="269" ht="15.75">
      <c r="I269" s="29"/>
    </row>
    <row r="270" ht="15.75">
      <c r="I270" s="29"/>
    </row>
    <row r="271" ht="15.75">
      <c r="I271" s="29"/>
    </row>
    <row r="272" ht="15.75">
      <c r="I272" s="29"/>
    </row>
    <row r="273" ht="15.75">
      <c r="I273" s="29"/>
    </row>
    <row r="274" ht="15.75">
      <c r="I274" s="29"/>
    </row>
    <row r="275" ht="15.75">
      <c r="I275" s="29"/>
    </row>
    <row r="276" ht="15.75">
      <c r="I276" s="29"/>
    </row>
    <row r="277" ht="15.75">
      <c r="I277" s="29"/>
    </row>
    <row r="278" ht="15.75">
      <c r="I278" s="29"/>
    </row>
    <row r="279" ht="15.75">
      <c r="I279" s="29"/>
    </row>
    <row r="280" ht="15.75">
      <c r="I280" s="29"/>
    </row>
    <row r="281" ht="15.75">
      <c r="I281" s="29"/>
    </row>
    <row r="282" ht="15.75">
      <c r="I282" s="29"/>
    </row>
    <row r="283" ht="15.75">
      <c r="I283" s="29"/>
    </row>
    <row r="284" ht="15.75">
      <c r="I284" s="29"/>
    </row>
    <row r="285" ht="15.75">
      <c r="I285" s="29"/>
    </row>
    <row r="286" ht="15.75">
      <c r="I286" s="29"/>
    </row>
    <row r="287" ht="15.75">
      <c r="I287" s="29"/>
    </row>
    <row r="288" ht="15.75">
      <c r="I288" s="29"/>
    </row>
    <row r="289" ht="15.75">
      <c r="I289" s="29"/>
    </row>
    <row r="290" ht="15.75">
      <c r="I290" s="29"/>
    </row>
    <row r="291" ht="15.75">
      <c r="I291" s="29"/>
    </row>
    <row r="292" ht="15.75">
      <c r="I292" s="29"/>
    </row>
    <row r="293" ht="15.75">
      <c r="I293" s="29"/>
    </row>
    <row r="294" ht="15.75">
      <c r="I294" s="29"/>
    </row>
    <row r="295" ht="15.75">
      <c r="I295" s="29"/>
    </row>
    <row r="296" ht="15.75">
      <c r="I296" s="29"/>
    </row>
    <row r="297" ht="15.75">
      <c r="I297" s="29"/>
    </row>
    <row r="298" ht="15.75">
      <c r="I298" s="29"/>
    </row>
    <row r="299" ht="15.75">
      <c r="I299" s="29"/>
    </row>
    <row r="300" ht="15.75">
      <c r="I300" s="29"/>
    </row>
    <row r="301" ht="15.75">
      <c r="I301" s="29"/>
    </row>
    <row r="302" ht="15.75">
      <c r="I302" s="29"/>
    </row>
    <row r="303" ht="15.75">
      <c r="I303" s="29"/>
    </row>
    <row r="304" ht="15.75">
      <c r="I304" s="29"/>
    </row>
    <row r="305" ht="15.75">
      <c r="I305" s="29"/>
    </row>
    <row r="306" ht="15.75">
      <c r="I306" s="29"/>
    </row>
    <row r="307" ht="15.75">
      <c r="I307" s="29"/>
    </row>
    <row r="308" ht="15.75">
      <c r="I308" s="29"/>
    </row>
    <row r="309" ht="15.75">
      <c r="I309" s="29"/>
    </row>
    <row r="310" ht="15.75">
      <c r="I310" s="29"/>
    </row>
    <row r="311" ht="15.75">
      <c r="I311" s="29"/>
    </row>
    <row r="312" ht="15.75">
      <c r="I312" s="29"/>
    </row>
    <row r="313" ht="15.75">
      <c r="I313" s="29"/>
    </row>
    <row r="314" ht="15.75">
      <c r="I314" s="29"/>
    </row>
    <row r="315" ht="15.75">
      <c r="I315" s="29"/>
    </row>
    <row r="316" ht="15.75">
      <c r="I316" s="29"/>
    </row>
    <row r="317" ht="15.75">
      <c r="I317" s="29"/>
    </row>
    <row r="318" ht="15.75">
      <c r="I318" s="29"/>
    </row>
    <row r="319" ht="15.75">
      <c r="I319" s="29"/>
    </row>
    <row r="320" ht="15.75">
      <c r="I320" s="29"/>
    </row>
    <row r="321" ht="15.75">
      <c r="I321" s="29"/>
    </row>
    <row r="322" ht="15.75">
      <c r="I322" s="29"/>
    </row>
    <row r="323" ht="15.75">
      <c r="I323" s="29"/>
    </row>
    <row r="324" ht="15.75">
      <c r="I324" s="29"/>
    </row>
    <row r="325" ht="15.75">
      <c r="I325" s="29"/>
    </row>
    <row r="326" ht="15.75">
      <c r="I326" s="29"/>
    </row>
    <row r="327" ht="15.75">
      <c r="I327" s="29"/>
    </row>
    <row r="328" ht="15.75">
      <c r="I328" s="29"/>
    </row>
    <row r="329" ht="15.75">
      <c r="I329" s="29"/>
    </row>
    <row r="330" ht="15.75">
      <c r="I330" s="29"/>
    </row>
    <row r="331" ht="15.75">
      <c r="I331" s="29"/>
    </row>
    <row r="332" ht="15.75">
      <c r="I332" s="29"/>
    </row>
    <row r="333" ht="15.75">
      <c r="I333" s="29"/>
    </row>
    <row r="334" ht="15.75">
      <c r="I334" s="29"/>
    </row>
    <row r="335" ht="15.75">
      <c r="I335" s="29"/>
    </row>
    <row r="336" ht="15.75">
      <c r="I336" s="29"/>
    </row>
    <row r="337" ht="15.75">
      <c r="I337" s="29"/>
    </row>
    <row r="338" ht="15.75">
      <c r="I338" s="29"/>
    </row>
    <row r="339" ht="15.75">
      <c r="I339" s="29"/>
    </row>
    <row r="340" ht="15.75">
      <c r="I340" s="29"/>
    </row>
    <row r="341" ht="15.75">
      <c r="I341" s="29"/>
    </row>
    <row r="342" ht="15.75">
      <c r="I342" s="29"/>
    </row>
    <row r="343" ht="15.75">
      <c r="I343" s="29"/>
    </row>
    <row r="344" ht="15.75">
      <c r="I344" s="29"/>
    </row>
    <row r="345" ht="15.75">
      <c r="I345" s="29"/>
    </row>
    <row r="346" ht="15.75">
      <c r="I346" s="29"/>
    </row>
    <row r="347" ht="15.75">
      <c r="I347" s="29"/>
    </row>
    <row r="348" ht="15.75">
      <c r="I348" s="29"/>
    </row>
    <row r="349" ht="15.75">
      <c r="I349" s="29"/>
    </row>
    <row r="350" ht="15.75">
      <c r="I350" s="29"/>
    </row>
    <row r="351" ht="15.75">
      <c r="I351" s="29"/>
    </row>
    <row r="352" ht="15.75">
      <c r="I352" s="29"/>
    </row>
    <row r="353" ht="15.75">
      <c r="I353" s="29"/>
    </row>
    <row r="354" ht="15.75">
      <c r="I354" s="29"/>
    </row>
    <row r="355" ht="15.75">
      <c r="I355" s="29"/>
    </row>
    <row r="356" ht="15.75">
      <c r="I356" s="29"/>
    </row>
    <row r="357" ht="15.75">
      <c r="I357" s="29"/>
    </row>
    <row r="358" ht="15.75">
      <c r="I358" s="29"/>
    </row>
    <row r="359" ht="15.75">
      <c r="I359" s="29"/>
    </row>
    <row r="360" ht="15.75">
      <c r="I360" s="29"/>
    </row>
    <row r="361" ht="15.75">
      <c r="I361" s="29"/>
    </row>
    <row r="362" ht="15.75">
      <c r="I362" s="29"/>
    </row>
    <row r="363" ht="15.75">
      <c r="I363" s="29"/>
    </row>
    <row r="364" ht="15.75">
      <c r="I364" s="29"/>
    </row>
    <row r="365" ht="15.75">
      <c r="I365" s="29"/>
    </row>
    <row r="366" ht="15.75">
      <c r="I366" s="29"/>
    </row>
    <row r="367" ht="15.75">
      <c r="I367" s="29"/>
    </row>
    <row r="368" ht="15.75">
      <c r="I368" s="29"/>
    </row>
    <row r="369" ht="15.75">
      <c r="I369" s="29"/>
    </row>
    <row r="370" ht="15.75">
      <c r="I370" s="29"/>
    </row>
    <row r="371" ht="15.75">
      <c r="I371" s="29"/>
    </row>
    <row r="372" ht="15.75">
      <c r="I372" s="29"/>
    </row>
    <row r="373" ht="15.75">
      <c r="I373" s="29"/>
    </row>
    <row r="374" ht="15.75">
      <c r="I374" s="29"/>
    </row>
    <row r="375" ht="15.75">
      <c r="I375" s="29"/>
    </row>
    <row r="376" ht="15.75">
      <c r="I376" s="29"/>
    </row>
    <row r="377" ht="15.75">
      <c r="I377" s="29"/>
    </row>
    <row r="378" ht="15.75">
      <c r="I378" s="29"/>
    </row>
    <row r="379" ht="15.75">
      <c r="I379" s="29"/>
    </row>
    <row r="380" ht="15.75">
      <c r="I380" s="29"/>
    </row>
    <row r="381" ht="15.75">
      <c r="I381" s="29"/>
    </row>
    <row r="382" ht="15.75">
      <c r="I382" s="29"/>
    </row>
    <row r="383" ht="15.75">
      <c r="I383" s="29"/>
    </row>
    <row r="384" ht="15.75">
      <c r="I384" s="29"/>
    </row>
    <row r="385" ht="15.75">
      <c r="I385" s="29"/>
    </row>
    <row r="386" ht="15.75">
      <c r="I386" s="29"/>
    </row>
    <row r="387" ht="15.75">
      <c r="I387" s="29"/>
    </row>
    <row r="388" ht="15.75">
      <c r="I388" s="29"/>
    </row>
    <row r="389" ht="15.75">
      <c r="I389" s="29"/>
    </row>
    <row r="390" ht="15.75">
      <c r="I390" s="29"/>
    </row>
    <row r="391" ht="15.75">
      <c r="I391" s="29"/>
    </row>
    <row r="392" ht="15.75">
      <c r="I392" s="29"/>
    </row>
    <row r="393" ht="15.75">
      <c r="I393" s="29"/>
    </row>
    <row r="394" ht="15.75">
      <c r="I394" s="29"/>
    </row>
    <row r="395" ht="15.75">
      <c r="I395" s="29"/>
    </row>
    <row r="396" ht="15.75">
      <c r="I396" s="29"/>
    </row>
    <row r="397" ht="15.75">
      <c r="I397" s="29"/>
    </row>
    <row r="398" ht="15.75">
      <c r="I398" s="29"/>
    </row>
    <row r="399" ht="15.75">
      <c r="I399" s="29"/>
    </row>
    <row r="400" ht="15.75">
      <c r="I400" s="29"/>
    </row>
    <row r="401" ht="15.75">
      <c r="I401" s="29"/>
    </row>
    <row r="402" ht="15.75">
      <c r="I402" s="29"/>
    </row>
    <row r="403" ht="15.75">
      <c r="I403" s="29"/>
    </row>
    <row r="404" ht="15.75">
      <c r="I404" s="29"/>
    </row>
    <row r="405" ht="15.75">
      <c r="I405" s="29"/>
    </row>
    <row r="406" ht="15.75">
      <c r="I406" s="29"/>
    </row>
    <row r="407" ht="15.75">
      <c r="I407" s="29"/>
    </row>
    <row r="408" ht="15.75">
      <c r="I408" s="29"/>
    </row>
    <row r="409" ht="15.75">
      <c r="I409" s="29"/>
    </row>
    <row r="410" ht="15.75">
      <c r="I410" s="29"/>
    </row>
    <row r="411" ht="15.75">
      <c r="I411" s="29"/>
    </row>
    <row r="412" ht="15.75">
      <c r="I412" s="29"/>
    </row>
    <row r="413" ht="15.75">
      <c r="I413" s="29"/>
    </row>
    <row r="414" ht="15.75">
      <c r="I414" s="29"/>
    </row>
    <row r="415" ht="15.75">
      <c r="I415" s="29"/>
    </row>
    <row r="416" ht="15.75">
      <c r="I416" s="29"/>
    </row>
    <row r="417" ht="15.75">
      <c r="I417" s="29"/>
    </row>
    <row r="418" ht="15.75">
      <c r="I418" s="29"/>
    </row>
    <row r="419" ht="15.75">
      <c r="I419" s="29"/>
    </row>
    <row r="420" ht="15.75">
      <c r="I420" s="29"/>
    </row>
    <row r="421" ht="15.75">
      <c r="I421" s="29"/>
    </row>
    <row r="422" ht="15.75">
      <c r="I422" s="29"/>
    </row>
    <row r="423" ht="15.75">
      <c r="I423" s="29"/>
    </row>
    <row r="424" ht="15.75">
      <c r="I424" s="29"/>
    </row>
    <row r="425" ht="15.75">
      <c r="I425" s="29"/>
    </row>
    <row r="426" ht="15.75">
      <c r="I426" s="29"/>
    </row>
    <row r="427" ht="15.75">
      <c r="I427" s="29"/>
    </row>
    <row r="428" ht="15.75">
      <c r="I428" s="29"/>
    </row>
    <row r="429" ht="15.75">
      <c r="I429" s="29"/>
    </row>
    <row r="430" ht="15.75">
      <c r="I430" s="29"/>
    </row>
    <row r="431" ht="15.75">
      <c r="I431" s="29"/>
    </row>
    <row r="432" ht="15.75">
      <c r="I432" s="29"/>
    </row>
    <row r="433" ht="15.75">
      <c r="I433" s="29"/>
    </row>
    <row r="434" ht="15.75">
      <c r="I434" s="29"/>
    </row>
    <row r="435" ht="15.75">
      <c r="I435" s="29"/>
    </row>
    <row r="436" ht="15.75">
      <c r="I436" s="29"/>
    </row>
    <row r="437" ht="15.75">
      <c r="I437" s="29"/>
    </row>
    <row r="438" ht="15.75">
      <c r="I438" s="29"/>
    </row>
    <row r="439" ht="15.75">
      <c r="I439" s="29"/>
    </row>
    <row r="440" ht="15.75">
      <c r="I440" s="29"/>
    </row>
    <row r="441" ht="15.75">
      <c r="I441" s="29"/>
    </row>
    <row r="442" ht="15.75">
      <c r="I442" s="29"/>
    </row>
    <row r="443" ht="15.75">
      <c r="I443" s="29"/>
    </row>
    <row r="444" ht="15.75">
      <c r="I444" s="29"/>
    </row>
    <row r="445" ht="15.75">
      <c r="I445" s="29"/>
    </row>
    <row r="446" ht="15.75">
      <c r="I446" s="29"/>
    </row>
    <row r="447" ht="15.75">
      <c r="I447" s="29"/>
    </row>
    <row r="448" ht="15.75">
      <c r="I448" s="29"/>
    </row>
    <row r="449" ht="15.75">
      <c r="I449" s="29"/>
    </row>
    <row r="450" ht="15.75">
      <c r="I450" s="29"/>
    </row>
    <row r="451" ht="15.75">
      <c r="I451" s="29"/>
    </row>
    <row r="452" ht="15.75">
      <c r="I452" s="29"/>
    </row>
    <row r="453" ht="15.75">
      <c r="I453" s="29"/>
    </row>
    <row r="454" ht="15.75">
      <c r="I454" s="29"/>
    </row>
    <row r="455" ht="15.75">
      <c r="I455" s="29"/>
    </row>
    <row r="456" ht="15.75">
      <c r="I456" s="29"/>
    </row>
    <row r="457" ht="15.75">
      <c r="I457" s="29"/>
    </row>
    <row r="458" ht="15.75">
      <c r="I458" s="29"/>
    </row>
    <row r="459" ht="15.75">
      <c r="I459" s="29"/>
    </row>
    <row r="460" ht="15.75">
      <c r="I460" s="29"/>
    </row>
    <row r="461" ht="15.75">
      <c r="I461" s="29"/>
    </row>
    <row r="462" ht="15.75">
      <c r="I462" s="29"/>
    </row>
    <row r="463" ht="15.75">
      <c r="I463" s="29"/>
    </row>
    <row r="464" ht="15.75">
      <c r="I464" s="29"/>
    </row>
    <row r="465" ht="15.75">
      <c r="I465" s="29"/>
    </row>
    <row r="466" ht="15.75">
      <c r="I466" s="29"/>
    </row>
    <row r="467" ht="15.75">
      <c r="I467" s="29"/>
    </row>
    <row r="468" ht="15.75">
      <c r="I468" s="29"/>
    </row>
    <row r="469" ht="15.75">
      <c r="I469" s="29"/>
    </row>
    <row r="470" ht="15.75">
      <c r="I470" s="29"/>
    </row>
    <row r="471" ht="15.75">
      <c r="I471" s="29"/>
    </row>
    <row r="472" ht="15.75">
      <c r="I472" s="29"/>
    </row>
    <row r="473" ht="15.75">
      <c r="I473" s="29"/>
    </row>
    <row r="474" ht="15.75">
      <c r="I474" s="29"/>
    </row>
    <row r="475" ht="15.75">
      <c r="I475" s="29"/>
    </row>
    <row r="476" ht="15.75">
      <c r="I476" s="29"/>
    </row>
    <row r="477" ht="15.75">
      <c r="I477" s="29"/>
    </row>
    <row r="478" ht="15.75">
      <c r="I478" s="29"/>
    </row>
    <row r="479" ht="15.75">
      <c r="I479" s="29"/>
    </row>
    <row r="480" ht="15.75">
      <c r="I480" s="29"/>
    </row>
    <row r="481" ht="15.75">
      <c r="I481" s="29"/>
    </row>
    <row r="482" ht="15.75">
      <c r="I482" s="29"/>
    </row>
    <row r="483" ht="15.75">
      <c r="I483" s="29"/>
    </row>
    <row r="484" ht="15.75">
      <c r="I484" s="29"/>
    </row>
    <row r="485" ht="15.75">
      <c r="I485" s="29"/>
    </row>
    <row r="486" ht="15.75">
      <c r="I486" s="29"/>
    </row>
    <row r="487" ht="15.75">
      <c r="I487" s="29"/>
    </row>
    <row r="488" ht="15.75">
      <c r="I488" s="29"/>
    </row>
    <row r="489" ht="15.75">
      <c r="I489" s="29"/>
    </row>
    <row r="490" ht="15.75">
      <c r="I490" s="29"/>
    </row>
    <row r="491" ht="15.75">
      <c r="I491" s="29"/>
    </row>
    <row r="492" ht="15.75">
      <c r="I492" s="29"/>
    </row>
    <row r="493" ht="15.75">
      <c r="I493" s="29"/>
    </row>
    <row r="494" ht="15.75">
      <c r="I494" s="29"/>
    </row>
    <row r="495" ht="15.75">
      <c r="I495" s="29"/>
    </row>
    <row r="496" ht="15.75">
      <c r="I496" s="29"/>
    </row>
    <row r="497" ht="15.75">
      <c r="I497" s="29"/>
    </row>
    <row r="498" ht="15.75">
      <c r="I498" s="29"/>
    </row>
    <row r="499" ht="15.75">
      <c r="I499" s="29"/>
    </row>
    <row r="500" ht="15.75">
      <c r="I500" s="29"/>
    </row>
    <row r="501" ht="15.75">
      <c r="I501" s="29"/>
    </row>
    <row r="502" ht="15.75">
      <c r="I502" s="29"/>
    </row>
    <row r="503" ht="15.75">
      <c r="I503" s="29"/>
    </row>
    <row r="504" ht="15.75">
      <c r="I504" s="29"/>
    </row>
    <row r="505" ht="15.75">
      <c r="I505" s="29"/>
    </row>
    <row r="506" ht="15.75">
      <c r="I506" s="29"/>
    </row>
    <row r="507" ht="15.75">
      <c r="I507" s="29"/>
    </row>
    <row r="508" ht="15.75">
      <c r="I508" s="29"/>
    </row>
    <row r="509" ht="15.75">
      <c r="I509" s="29"/>
    </row>
    <row r="510" ht="15.75">
      <c r="I510" s="29"/>
    </row>
    <row r="511" ht="15.75">
      <c r="I511" s="29"/>
    </row>
    <row r="512" ht="15.75">
      <c r="I512" s="29"/>
    </row>
    <row r="513" ht="15.75">
      <c r="I513" s="29"/>
    </row>
    <row r="514" ht="15.75">
      <c r="I514" s="29"/>
    </row>
    <row r="515" ht="15.75">
      <c r="I515" s="29"/>
    </row>
    <row r="516" ht="15.75">
      <c r="I516" s="29"/>
    </row>
    <row r="517" ht="15.75">
      <c r="I517" s="29"/>
    </row>
    <row r="518" ht="15.75">
      <c r="I518" s="29"/>
    </row>
    <row r="519" ht="15.75">
      <c r="I519" s="29"/>
    </row>
    <row r="520" ht="15.75">
      <c r="I520" s="29"/>
    </row>
    <row r="521" ht="15.75">
      <c r="I521" s="29"/>
    </row>
    <row r="522" ht="15.75">
      <c r="I522" s="29"/>
    </row>
    <row r="523" ht="15.75">
      <c r="I523" s="29"/>
    </row>
    <row r="524" ht="15.75">
      <c r="I524" s="29"/>
    </row>
    <row r="525" ht="15.75">
      <c r="I525" s="29"/>
    </row>
    <row r="526" ht="15.75">
      <c r="I526" s="29"/>
    </row>
    <row r="527" ht="15.75">
      <c r="I527" s="29"/>
    </row>
    <row r="528" ht="15.75">
      <c r="I528" s="29"/>
    </row>
    <row r="529" ht="15.75">
      <c r="I529" s="29"/>
    </row>
    <row r="530" ht="15.75">
      <c r="I530" s="29"/>
    </row>
    <row r="531" ht="15.75">
      <c r="I531" s="29"/>
    </row>
    <row r="532" ht="15.75">
      <c r="I532" s="29"/>
    </row>
    <row r="533" ht="15.75">
      <c r="I533" s="29"/>
    </row>
    <row r="534" ht="15.75">
      <c r="I534" s="29"/>
    </row>
    <row r="535" ht="15.75">
      <c r="I535" s="29"/>
    </row>
    <row r="536" ht="15.75">
      <c r="I536" s="29"/>
    </row>
    <row r="537" ht="15.75">
      <c r="I537" s="29"/>
    </row>
    <row r="538" ht="15.75">
      <c r="I538" s="29"/>
    </row>
    <row r="539" ht="15.75">
      <c r="I539" s="29"/>
    </row>
    <row r="540" ht="15.75">
      <c r="I540" s="29"/>
    </row>
    <row r="541" ht="15.75">
      <c r="I541" s="29"/>
    </row>
    <row r="542" ht="15.75">
      <c r="I542" s="29"/>
    </row>
    <row r="543" ht="15.75">
      <c r="I543" s="29"/>
    </row>
    <row r="544" ht="15.75">
      <c r="I544" s="29"/>
    </row>
    <row r="545" ht="15.75">
      <c r="I545" s="29"/>
    </row>
    <row r="546" ht="15.75">
      <c r="I546" s="29"/>
    </row>
    <row r="547" ht="15.75">
      <c r="I547" s="29"/>
    </row>
    <row r="548" ht="15.75">
      <c r="I548" s="29"/>
    </row>
    <row r="549" ht="15.75">
      <c r="I549" s="29"/>
    </row>
    <row r="550" ht="15.75">
      <c r="I550" s="29"/>
    </row>
    <row r="551" ht="15.75">
      <c r="I551" s="29"/>
    </row>
    <row r="552" ht="15.75">
      <c r="I552" s="29"/>
    </row>
    <row r="553" ht="15.75">
      <c r="I553" s="29"/>
    </row>
    <row r="554" ht="15.75">
      <c r="I554" s="29"/>
    </row>
    <row r="555" ht="15.75">
      <c r="I555" s="29"/>
    </row>
    <row r="556" ht="15.75">
      <c r="I556" s="29"/>
    </row>
    <row r="557" ht="15.75">
      <c r="I557" s="29"/>
    </row>
    <row r="558" ht="15.75">
      <c r="I558" s="29"/>
    </row>
    <row r="559" ht="15.75">
      <c r="I559" s="29"/>
    </row>
    <row r="560" ht="15.75">
      <c r="I560" s="29"/>
    </row>
    <row r="561" ht="15.75">
      <c r="I561" s="29"/>
    </row>
    <row r="562" ht="15.75">
      <c r="I562" s="29"/>
    </row>
    <row r="563" ht="15.75">
      <c r="I563" s="29"/>
    </row>
    <row r="564" ht="15.75">
      <c r="I564" s="29"/>
    </row>
    <row r="565" ht="15.75">
      <c r="I565" s="29"/>
    </row>
    <row r="566" ht="15.75">
      <c r="I566" s="29"/>
    </row>
    <row r="567" ht="15.75">
      <c r="I567" s="29"/>
    </row>
    <row r="568" ht="15.75">
      <c r="I568" s="29"/>
    </row>
    <row r="569" ht="15.75">
      <c r="I569" s="29"/>
    </row>
    <row r="570" ht="15.75">
      <c r="I570" s="29"/>
    </row>
    <row r="571" ht="15.75">
      <c r="I571" s="29"/>
    </row>
    <row r="572" ht="15.75">
      <c r="I572" s="29"/>
    </row>
    <row r="573" ht="15.75">
      <c r="I573" s="29"/>
    </row>
    <row r="574" ht="15.75">
      <c r="I574" s="29"/>
    </row>
    <row r="575" ht="15.75">
      <c r="I575" s="29"/>
    </row>
    <row r="576" ht="15.75">
      <c r="I576" s="29"/>
    </row>
    <row r="577" ht="15.75">
      <c r="I577" s="29"/>
    </row>
    <row r="578" ht="15.75">
      <c r="I578" s="29"/>
    </row>
    <row r="579" ht="15.75">
      <c r="I579" s="29"/>
    </row>
    <row r="580" ht="15.75">
      <c r="I580" s="29"/>
    </row>
    <row r="581" ht="15.75">
      <c r="I581" s="29"/>
    </row>
    <row r="582" ht="15.75">
      <c r="I582" s="29"/>
    </row>
    <row r="583" ht="15.75">
      <c r="I583" s="29"/>
    </row>
    <row r="584" ht="15.75">
      <c r="I584" s="29"/>
    </row>
    <row r="585" ht="15.75">
      <c r="I585" s="29"/>
    </row>
    <row r="586" ht="15.75">
      <c r="I586" s="29"/>
    </row>
    <row r="587" ht="15.75">
      <c r="I587" s="29"/>
    </row>
    <row r="588" ht="15.75">
      <c r="I588" s="29"/>
    </row>
    <row r="589" ht="15.75">
      <c r="I589" s="29"/>
    </row>
    <row r="590" ht="15.75">
      <c r="I590" s="29"/>
    </row>
    <row r="591" ht="15.75">
      <c r="I591" s="29"/>
    </row>
    <row r="592" ht="15.75">
      <c r="I592" s="29"/>
    </row>
    <row r="593" ht="15.75">
      <c r="I593" s="29"/>
    </row>
    <row r="594" ht="15.75">
      <c r="I594" s="29"/>
    </row>
    <row r="595" ht="15.75">
      <c r="I595" s="29"/>
    </row>
    <row r="596" ht="15.75">
      <c r="I596" s="29"/>
    </row>
    <row r="597" ht="15.75">
      <c r="I597" s="29"/>
    </row>
    <row r="598" ht="15.75">
      <c r="I598" s="29"/>
    </row>
    <row r="599" ht="15.75">
      <c r="I599" s="29"/>
    </row>
    <row r="600" ht="15.75">
      <c r="I600" s="29"/>
    </row>
    <row r="601" ht="15.75">
      <c r="I601" s="29"/>
    </row>
    <row r="602" ht="15.75">
      <c r="I602" s="29"/>
    </row>
    <row r="603" ht="15.75">
      <c r="I603" s="29"/>
    </row>
    <row r="604" ht="15.75">
      <c r="I604" s="29"/>
    </row>
    <row r="605" ht="15.75">
      <c r="I605" s="29"/>
    </row>
    <row r="606" ht="15.75">
      <c r="I606" s="29"/>
    </row>
    <row r="607" ht="15.75">
      <c r="I607" s="29"/>
    </row>
    <row r="608" ht="15.75">
      <c r="I608" s="29"/>
    </row>
    <row r="609" ht="15.75">
      <c r="I609" s="29"/>
    </row>
    <row r="610" ht="15.75">
      <c r="I610" s="29"/>
    </row>
    <row r="611" ht="15.75">
      <c r="I611" s="29"/>
    </row>
    <row r="612" ht="15.75">
      <c r="I612" s="29"/>
    </row>
    <row r="613" ht="15.75">
      <c r="I613" s="29"/>
    </row>
    <row r="614" ht="15.75">
      <c r="I614" s="29"/>
    </row>
    <row r="615" ht="15.75">
      <c r="I615" s="29"/>
    </row>
    <row r="616" ht="15.75">
      <c r="I616" s="29"/>
    </row>
    <row r="617" ht="15.75">
      <c r="I617" s="29"/>
    </row>
    <row r="618" ht="15.75">
      <c r="I618" s="29"/>
    </row>
    <row r="619" ht="15.75">
      <c r="I619" s="29"/>
    </row>
    <row r="620" ht="15.75">
      <c r="I620" s="29"/>
    </row>
    <row r="621" ht="15.75">
      <c r="I621" s="29"/>
    </row>
    <row r="622" ht="15.75">
      <c r="I622" s="29"/>
    </row>
    <row r="623" ht="15.75">
      <c r="I623" s="29"/>
    </row>
    <row r="624" ht="15.75">
      <c r="I624" s="29"/>
    </row>
    <row r="625" ht="15.75">
      <c r="I625" s="29"/>
    </row>
    <row r="626" ht="15.75">
      <c r="I626" s="29"/>
    </row>
    <row r="627" ht="15.75">
      <c r="I627" s="29"/>
    </row>
    <row r="628" ht="15.75">
      <c r="I628" s="29"/>
    </row>
    <row r="629" ht="15.75">
      <c r="I629" s="29"/>
    </row>
    <row r="630" ht="15.75">
      <c r="I630" s="29"/>
    </row>
    <row r="631" ht="15.75">
      <c r="I631" s="29"/>
    </row>
    <row r="632" ht="15.75">
      <c r="I632" s="29"/>
    </row>
    <row r="633" ht="15.75">
      <c r="I633" s="29"/>
    </row>
    <row r="634" ht="15.75">
      <c r="I634" s="29"/>
    </row>
    <row r="635" ht="15.75">
      <c r="I635" s="29"/>
    </row>
    <row r="636" ht="15.75">
      <c r="I636" s="29"/>
    </row>
    <row r="637" ht="15.75">
      <c r="I637" s="29"/>
    </row>
    <row r="638" ht="15.75">
      <c r="I638" s="29"/>
    </row>
    <row r="639" ht="15.75">
      <c r="I639" s="29"/>
    </row>
    <row r="640" ht="15.75">
      <c r="I640" s="29"/>
    </row>
    <row r="641" ht="15.75">
      <c r="I641" s="29"/>
    </row>
    <row r="642" ht="15.75">
      <c r="I642" s="29"/>
    </row>
    <row r="643" ht="15.75">
      <c r="I643" s="29"/>
    </row>
    <row r="644" ht="15.75">
      <c r="I644" s="29"/>
    </row>
    <row r="645" ht="15.75">
      <c r="I645" s="29"/>
    </row>
    <row r="646" ht="15.75">
      <c r="I646" s="29"/>
    </row>
    <row r="647" ht="15.75">
      <c r="I647" s="29"/>
    </row>
    <row r="648" ht="15.75">
      <c r="I648" s="29"/>
    </row>
    <row r="649" ht="15.75">
      <c r="I649" s="29"/>
    </row>
    <row r="650" ht="15.75">
      <c r="I650" s="29"/>
    </row>
    <row r="651" ht="15.75">
      <c r="I651" s="29"/>
    </row>
    <row r="652" ht="15.75">
      <c r="I652" s="29"/>
    </row>
    <row r="653" ht="15.75">
      <c r="I653" s="29"/>
    </row>
    <row r="654" ht="15.75">
      <c r="I654" s="29"/>
    </row>
    <row r="655" ht="15.75">
      <c r="I655" s="29"/>
    </row>
    <row r="656" ht="15.75">
      <c r="I656" s="29"/>
    </row>
    <row r="657" ht="15.75">
      <c r="I657" s="29"/>
    </row>
    <row r="658" ht="15.75">
      <c r="I658" s="29"/>
    </row>
    <row r="659" ht="15.75">
      <c r="I659" s="29"/>
    </row>
    <row r="660" ht="15.75">
      <c r="I660" s="29"/>
    </row>
    <row r="661" ht="15.75">
      <c r="I661" s="29"/>
    </row>
    <row r="662" ht="15.75">
      <c r="I662" s="29"/>
    </row>
    <row r="663" ht="15.75">
      <c r="I663" s="29"/>
    </row>
    <row r="664" ht="15.75">
      <c r="I664" s="29"/>
    </row>
    <row r="665" ht="15.75">
      <c r="I665" s="29"/>
    </row>
    <row r="666" ht="15.75">
      <c r="I666" s="29"/>
    </row>
    <row r="667" ht="15.75">
      <c r="I667" s="29"/>
    </row>
    <row r="668" ht="15.75">
      <c r="I668" s="29"/>
    </row>
    <row r="669" ht="15.75">
      <c r="I669" s="29"/>
    </row>
    <row r="670" ht="15.75">
      <c r="I670" s="29"/>
    </row>
    <row r="671" ht="15.75">
      <c r="I671" s="29"/>
    </row>
    <row r="672" ht="15.75">
      <c r="I672" s="29"/>
    </row>
    <row r="673" ht="15.75">
      <c r="I673" s="29"/>
    </row>
    <row r="674" ht="15.75">
      <c r="I674" s="29"/>
    </row>
    <row r="675" ht="15.75">
      <c r="I675" s="29"/>
    </row>
    <row r="676" ht="15.75">
      <c r="I676" s="29"/>
    </row>
    <row r="677" ht="15.75">
      <c r="I677" s="29"/>
    </row>
    <row r="678" ht="15.75">
      <c r="I678" s="29"/>
    </row>
    <row r="679" ht="15.75">
      <c r="I679" s="29"/>
    </row>
    <row r="680" ht="15.75">
      <c r="I680" s="29"/>
    </row>
    <row r="681" ht="15.75">
      <c r="I681" s="29"/>
    </row>
    <row r="682" ht="15.75">
      <c r="I682" s="29"/>
    </row>
    <row r="683" ht="15.75">
      <c r="I683" s="29"/>
    </row>
    <row r="684" ht="15.75">
      <c r="I684" s="29"/>
    </row>
    <row r="685" ht="15.75">
      <c r="I685" s="29"/>
    </row>
    <row r="686" ht="15.75">
      <c r="I686" s="29"/>
    </row>
    <row r="687" ht="15.75">
      <c r="I687" s="29"/>
    </row>
    <row r="688" ht="15.75">
      <c r="I688" s="29"/>
    </row>
    <row r="689" ht="15.75">
      <c r="I689" s="29"/>
    </row>
    <row r="690" ht="15.75">
      <c r="I690" s="29"/>
    </row>
    <row r="691" ht="15.75">
      <c r="I691" s="29"/>
    </row>
    <row r="692" ht="15.75">
      <c r="I692" s="29"/>
    </row>
    <row r="693" ht="15.75">
      <c r="I693" s="29"/>
    </row>
    <row r="694" ht="15.75">
      <c r="I694" s="29"/>
    </row>
    <row r="695" ht="15.75">
      <c r="I695" s="29"/>
    </row>
    <row r="696" ht="15.75">
      <c r="I696" s="29"/>
    </row>
    <row r="697" ht="15.75">
      <c r="I697" s="29"/>
    </row>
    <row r="698" ht="15.75">
      <c r="I698" s="29"/>
    </row>
    <row r="699" ht="15.75">
      <c r="I699" s="29"/>
    </row>
    <row r="700" ht="15.75">
      <c r="I700" s="29"/>
    </row>
    <row r="701" ht="15.75">
      <c r="I701" s="29"/>
    </row>
    <row r="702" ht="15.75">
      <c r="I702" s="29"/>
    </row>
    <row r="703" ht="15.75">
      <c r="I703" s="29"/>
    </row>
    <row r="704" ht="15.75">
      <c r="I704" s="29"/>
    </row>
    <row r="705" ht="15.75">
      <c r="I705" s="29"/>
    </row>
    <row r="706" ht="15.75">
      <c r="I706" s="29"/>
    </row>
    <row r="707" ht="15.75">
      <c r="I707" s="29"/>
    </row>
    <row r="708" ht="15.75">
      <c r="I708" s="29"/>
    </row>
    <row r="709" ht="15.75">
      <c r="I709" s="29"/>
    </row>
    <row r="710" ht="15.75">
      <c r="I710" s="29"/>
    </row>
    <row r="711" ht="15.75">
      <c r="I711" s="29"/>
    </row>
    <row r="712" ht="15.75">
      <c r="I712" s="29"/>
    </row>
    <row r="713" ht="15.75">
      <c r="I713" s="29"/>
    </row>
    <row r="714" ht="15.75">
      <c r="I714" s="29"/>
    </row>
    <row r="715" ht="15.75">
      <c r="I715" s="29"/>
    </row>
    <row r="716" ht="15.75">
      <c r="I716" s="29"/>
    </row>
    <row r="717" ht="15.75">
      <c r="I717" s="29"/>
    </row>
    <row r="718" ht="15.75">
      <c r="I718" s="29"/>
    </row>
    <row r="719" ht="15.75">
      <c r="I719" s="29"/>
    </row>
    <row r="720" ht="15.75">
      <c r="I720" s="29"/>
    </row>
    <row r="721" ht="15.75">
      <c r="I721" s="29"/>
    </row>
    <row r="722" ht="15.75">
      <c r="I722" s="29"/>
    </row>
    <row r="723" ht="15.75">
      <c r="I723" s="29"/>
    </row>
    <row r="724" ht="15.75">
      <c r="I724" s="29"/>
    </row>
    <row r="725" ht="15.75">
      <c r="I725" s="29"/>
    </row>
    <row r="726" ht="15.75">
      <c r="I726" s="29"/>
    </row>
    <row r="727" ht="15.75">
      <c r="I727" s="29"/>
    </row>
    <row r="728" ht="15.75">
      <c r="I728" s="29"/>
    </row>
    <row r="729" ht="15.75">
      <c r="I729" s="29"/>
    </row>
    <row r="730" ht="15.75">
      <c r="I730" s="29"/>
    </row>
    <row r="731" ht="15.75">
      <c r="I731" s="29"/>
    </row>
    <row r="732" ht="15.75">
      <c r="I732" s="29"/>
    </row>
    <row r="733" ht="15.75">
      <c r="I733" s="29"/>
    </row>
    <row r="734" ht="15.75">
      <c r="I734" s="29"/>
    </row>
    <row r="735" ht="15.75">
      <c r="I735" s="29"/>
    </row>
    <row r="736" ht="15.75">
      <c r="I736" s="29"/>
    </row>
    <row r="737" ht="15.75">
      <c r="I737" s="29"/>
    </row>
    <row r="738" ht="15.75">
      <c r="I738" s="29"/>
    </row>
    <row r="739" ht="15.75">
      <c r="I739" s="29"/>
    </row>
    <row r="740" ht="15.75">
      <c r="I740" s="29"/>
    </row>
    <row r="741" ht="15.75">
      <c r="I741" s="29"/>
    </row>
    <row r="742" ht="15.75">
      <c r="I742" s="29"/>
    </row>
    <row r="743" ht="15.75">
      <c r="I743" s="29"/>
    </row>
    <row r="744" ht="15.75">
      <c r="I744" s="29"/>
    </row>
    <row r="745" ht="15.75">
      <c r="I745" s="29"/>
    </row>
    <row r="746" ht="15.75">
      <c r="I746" s="29"/>
    </row>
    <row r="747" ht="15.75">
      <c r="I747" s="29"/>
    </row>
    <row r="748" ht="15.75">
      <c r="I748" s="29"/>
    </row>
    <row r="749" ht="15.75">
      <c r="I749" s="29"/>
    </row>
    <row r="750" ht="15.75">
      <c r="I750" s="29"/>
    </row>
    <row r="751" ht="15.75">
      <c r="I751" s="29"/>
    </row>
    <row r="752" ht="15.75">
      <c r="I752" s="29"/>
    </row>
    <row r="753" ht="15.75">
      <c r="I753" s="29"/>
    </row>
    <row r="754" ht="15.75">
      <c r="I754" s="29"/>
    </row>
    <row r="755" ht="15.75">
      <c r="I755" s="29"/>
    </row>
    <row r="756" ht="15.75">
      <c r="I756" s="29"/>
    </row>
    <row r="757" ht="15.75">
      <c r="I757" s="29"/>
    </row>
    <row r="758" ht="15.75">
      <c r="I758" s="29"/>
    </row>
    <row r="759" ht="15.75">
      <c r="I759" s="29"/>
    </row>
    <row r="760" ht="15.75">
      <c r="I760" s="29"/>
    </row>
    <row r="761" ht="15.75">
      <c r="I761" s="29"/>
    </row>
    <row r="762" ht="15.75">
      <c r="I762" s="29"/>
    </row>
    <row r="763" ht="15.75">
      <c r="I763" s="29"/>
    </row>
    <row r="764" ht="15.75">
      <c r="I764" s="29"/>
    </row>
    <row r="765" ht="15.75">
      <c r="I765" s="29"/>
    </row>
    <row r="766" ht="15.75">
      <c r="I766" s="29"/>
    </row>
    <row r="767" ht="15.75">
      <c r="I767" s="29"/>
    </row>
    <row r="768" ht="15.75">
      <c r="I768" s="29"/>
    </row>
    <row r="769" ht="15.75">
      <c r="I769" s="29"/>
    </row>
    <row r="770" ht="15.75">
      <c r="I770" s="29"/>
    </row>
    <row r="771" ht="15.75">
      <c r="I771" s="29"/>
    </row>
    <row r="772" ht="15.75">
      <c r="I772" s="29"/>
    </row>
    <row r="773" ht="15.75">
      <c r="I773" s="29"/>
    </row>
    <row r="774" ht="15.75">
      <c r="I774" s="29"/>
    </row>
    <row r="775" ht="15.75">
      <c r="I775" s="29"/>
    </row>
    <row r="776" ht="15.75">
      <c r="I776" s="29"/>
    </row>
    <row r="777" ht="15.75">
      <c r="I777" s="29"/>
    </row>
    <row r="778" ht="15.75">
      <c r="I778" s="29"/>
    </row>
    <row r="779" ht="15.75">
      <c r="I779" s="29"/>
    </row>
    <row r="780" ht="15.75">
      <c r="I780" s="29"/>
    </row>
    <row r="781" ht="15.75">
      <c r="I781" s="29"/>
    </row>
    <row r="782" ht="15.75">
      <c r="I782" s="29"/>
    </row>
    <row r="783" ht="15.75">
      <c r="I783" s="29"/>
    </row>
    <row r="784" ht="15.75">
      <c r="I784" s="29"/>
    </row>
    <row r="785" ht="15.75">
      <c r="I785" s="29"/>
    </row>
    <row r="786" ht="15.75">
      <c r="I786" s="29"/>
    </row>
    <row r="787" ht="15.75">
      <c r="I787" s="29"/>
    </row>
    <row r="788" ht="15.75">
      <c r="I788" s="29"/>
    </row>
    <row r="789" ht="15.75">
      <c r="I789" s="29"/>
    </row>
    <row r="790" ht="15.75">
      <c r="I790" s="29"/>
    </row>
    <row r="791" ht="15.75">
      <c r="I791" s="29"/>
    </row>
    <row r="792" ht="15.75">
      <c r="I792" s="29"/>
    </row>
    <row r="793" ht="15.75">
      <c r="I793" s="29"/>
    </row>
    <row r="794" ht="15.75">
      <c r="I794" s="29"/>
    </row>
    <row r="795" ht="15.75">
      <c r="I795" s="29"/>
    </row>
    <row r="796" ht="15.75">
      <c r="I796" s="29"/>
    </row>
    <row r="797" ht="15.75">
      <c r="I797" s="29"/>
    </row>
    <row r="798" ht="15.75">
      <c r="I798" s="29"/>
    </row>
    <row r="799" ht="15.75">
      <c r="I799" s="29"/>
    </row>
    <row r="800" ht="15.75">
      <c r="I800" s="29"/>
    </row>
    <row r="801" ht="15.75">
      <c r="I801" s="29"/>
    </row>
    <row r="802" ht="15.75">
      <c r="I802" s="29"/>
    </row>
    <row r="803" ht="15.75">
      <c r="I803" s="29"/>
    </row>
    <row r="804" ht="15.75">
      <c r="I804" s="29"/>
    </row>
    <row r="805" ht="15.75">
      <c r="I805" s="29"/>
    </row>
    <row r="806" ht="15.75">
      <c r="I806" s="29"/>
    </row>
    <row r="807" ht="15.75">
      <c r="I807" s="29"/>
    </row>
    <row r="808" ht="15.75">
      <c r="I808" s="29"/>
    </row>
    <row r="809" ht="15.75">
      <c r="I809" s="29"/>
    </row>
    <row r="810" ht="15.75">
      <c r="I810" s="29"/>
    </row>
    <row r="811" ht="15.75">
      <c r="I811" s="29"/>
    </row>
    <row r="812" ht="15.75">
      <c r="I812" s="29"/>
    </row>
    <row r="813" ht="15.75">
      <c r="I813" s="29"/>
    </row>
    <row r="814" ht="15.75">
      <c r="I814" s="29"/>
    </row>
    <row r="815" ht="15.75">
      <c r="I815" s="29"/>
    </row>
    <row r="816" ht="15.75">
      <c r="I816" s="29"/>
    </row>
    <row r="817" ht="15.75">
      <c r="I817" s="29"/>
    </row>
    <row r="818" ht="15.75">
      <c r="I818" s="29"/>
    </row>
    <row r="819" ht="15.75">
      <c r="I819" s="29"/>
    </row>
    <row r="820" ht="15.75">
      <c r="I820" s="29"/>
    </row>
    <row r="821" ht="15.75">
      <c r="I821" s="29"/>
    </row>
    <row r="822" ht="15.75">
      <c r="I822" s="29"/>
    </row>
    <row r="823" ht="15.75">
      <c r="I823" s="29"/>
    </row>
    <row r="824" ht="15.75">
      <c r="I824" s="29"/>
    </row>
    <row r="825" ht="15.75">
      <c r="I825" s="29"/>
    </row>
    <row r="826" ht="15.75">
      <c r="I826" s="29"/>
    </row>
    <row r="827" ht="15.75">
      <c r="I827" s="29"/>
    </row>
    <row r="828" ht="15.75">
      <c r="I828" s="29"/>
    </row>
    <row r="829" ht="15.75">
      <c r="I829" s="29"/>
    </row>
    <row r="830" ht="15.75">
      <c r="I830" s="29"/>
    </row>
    <row r="831" ht="15.75">
      <c r="I831" s="29"/>
    </row>
    <row r="832" ht="15.75">
      <c r="I832" s="29"/>
    </row>
    <row r="833" ht="15.75">
      <c r="I833" s="29"/>
    </row>
    <row r="834" ht="15.75">
      <c r="I834" s="29"/>
    </row>
    <row r="835" ht="15.75">
      <c r="I835" s="29"/>
    </row>
    <row r="836" ht="15.75">
      <c r="I836" s="29"/>
    </row>
    <row r="837" ht="15.75">
      <c r="I837" s="29"/>
    </row>
    <row r="838" ht="15.75">
      <c r="I838" s="29"/>
    </row>
    <row r="839" ht="15.75">
      <c r="I839" s="29"/>
    </row>
    <row r="840" ht="15.75">
      <c r="I840" s="29"/>
    </row>
    <row r="841" ht="15.75">
      <c r="I841" s="29"/>
    </row>
    <row r="842" ht="15.75">
      <c r="I842" s="29"/>
    </row>
    <row r="843" ht="15.75">
      <c r="I843" s="29"/>
    </row>
    <row r="844" ht="15.75">
      <c r="I844" s="29"/>
    </row>
    <row r="845" ht="15.75">
      <c r="I845" s="29"/>
    </row>
    <row r="846" ht="15.75">
      <c r="I846" s="29"/>
    </row>
    <row r="847" ht="15.75">
      <c r="I847" s="29"/>
    </row>
    <row r="848" ht="15.75">
      <c r="I848" s="29"/>
    </row>
    <row r="849" ht="15.75">
      <c r="I849" s="29"/>
    </row>
    <row r="850" ht="15.75">
      <c r="I850" s="29"/>
    </row>
    <row r="851" ht="15.75">
      <c r="I851" s="29"/>
    </row>
    <row r="852" ht="15.75">
      <c r="I852" s="29"/>
    </row>
    <row r="853" ht="15.75">
      <c r="I853" s="29"/>
    </row>
    <row r="854" ht="15.75">
      <c r="I854" s="29"/>
    </row>
    <row r="855" ht="15.75">
      <c r="I855" s="29"/>
    </row>
    <row r="856" ht="15.75">
      <c r="I856" s="29"/>
    </row>
    <row r="857" ht="15.75">
      <c r="I857" s="29"/>
    </row>
    <row r="858" ht="15.75">
      <c r="I858" s="29"/>
    </row>
    <row r="859" ht="15.75">
      <c r="I859" s="29"/>
    </row>
    <row r="860" ht="15.75">
      <c r="I860" s="29"/>
    </row>
    <row r="861" ht="15.75">
      <c r="I861" s="29"/>
    </row>
    <row r="862" ht="15.75">
      <c r="I862" s="29"/>
    </row>
    <row r="863" ht="15.75">
      <c r="I863" s="29"/>
    </row>
    <row r="864" ht="15.75">
      <c r="I864" s="29"/>
    </row>
    <row r="865" ht="15.75">
      <c r="I865" s="29"/>
    </row>
    <row r="866" ht="15.75">
      <c r="I866" s="29"/>
    </row>
    <row r="867" ht="15.75">
      <c r="I867" s="29"/>
    </row>
    <row r="868" ht="15.75">
      <c r="I868" s="29"/>
    </row>
    <row r="869" ht="15.75">
      <c r="I869" s="29"/>
    </row>
    <row r="870" ht="15.75">
      <c r="I870" s="29"/>
    </row>
    <row r="871" ht="15.75">
      <c r="I871" s="29"/>
    </row>
    <row r="872" ht="15.75">
      <c r="I872" s="29"/>
    </row>
    <row r="873" ht="15.75">
      <c r="I873" s="29"/>
    </row>
    <row r="874" ht="15.75">
      <c r="I874" s="29"/>
    </row>
    <row r="875" ht="15.75">
      <c r="I875" s="29"/>
    </row>
    <row r="876" ht="15.75">
      <c r="I876" s="29"/>
    </row>
    <row r="877" ht="15.75">
      <c r="I877" s="29"/>
    </row>
    <row r="878" ht="15.75">
      <c r="I878" s="29"/>
    </row>
    <row r="879" ht="15.75">
      <c r="I879" s="29"/>
    </row>
    <row r="880" ht="15.75">
      <c r="I880" s="29"/>
    </row>
    <row r="881" ht="15.75">
      <c r="I881" s="29"/>
    </row>
    <row r="882" ht="15.75">
      <c r="I882" s="29"/>
    </row>
    <row r="883" ht="15.75">
      <c r="I883" s="29"/>
    </row>
    <row r="884" ht="15.75">
      <c r="I884" s="29"/>
    </row>
    <row r="885" ht="15.75">
      <c r="I885" s="29"/>
    </row>
    <row r="886" ht="15.75">
      <c r="I886" s="29"/>
    </row>
    <row r="887" ht="15.75">
      <c r="I887" s="29"/>
    </row>
    <row r="888" ht="15.75">
      <c r="I888" s="29"/>
    </row>
    <row r="889" ht="15.75">
      <c r="I889" s="29"/>
    </row>
    <row r="890" ht="15.75">
      <c r="I890" s="29"/>
    </row>
    <row r="891" ht="15.75">
      <c r="I891" s="29"/>
    </row>
    <row r="892" ht="15.75">
      <c r="I892" s="29"/>
    </row>
    <row r="893" ht="15.75">
      <c r="I893" s="29"/>
    </row>
    <row r="894" ht="15.75">
      <c r="I894" s="29"/>
    </row>
    <row r="895" ht="15.75">
      <c r="I895" s="29"/>
    </row>
    <row r="896" ht="15.75">
      <c r="I896" s="29"/>
    </row>
    <row r="897" ht="15.75">
      <c r="I897" s="29"/>
    </row>
    <row r="898" ht="15.75">
      <c r="I898" s="29"/>
    </row>
    <row r="899" ht="15.75">
      <c r="I899" s="29"/>
    </row>
    <row r="900" ht="15.75">
      <c r="I900" s="29"/>
    </row>
    <row r="901" ht="15.75">
      <c r="I901" s="29"/>
    </row>
    <row r="902" ht="15.75">
      <c r="I902" s="29"/>
    </row>
    <row r="903" ht="15.75">
      <c r="I903" s="29"/>
    </row>
    <row r="904" ht="15.75">
      <c r="I904" s="29"/>
    </row>
    <row r="905" ht="15.75">
      <c r="I905" s="29"/>
    </row>
    <row r="906" ht="15.75">
      <c r="I906" s="29"/>
    </row>
    <row r="907" ht="15.75">
      <c r="I907" s="29"/>
    </row>
    <row r="908" ht="15.75">
      <c r="I908" s="29"/>
    </row>
    <row r="909" ht="15.75">
      <c r="I909" s="29"/>
    </row>
    <row r="910" ht="15.75">
      <c r="I910" s="29"/>
    </row>
    <row r="911" ht="15.75">
      <c r="I911" s="29"/>
    </row>
    <row r="912" ht="15.75">
      <c r="I912" s="29"/>
    </row>
    <row r="913" ht="15.75">
      <c r="I913" s="29"/>
    </row>
    <row r="914" ht="15.75">
      <c r="I914" s="29"/>
    </row>
    <row r="915" ht="15.75">
      <c r="I915" s="29"/>
    </row>
    <row r="916" ht="15.75">
      <c r="I916" s="29"/>
    </row>
    <row r="917" ht="15.75">
      <c r="I917" s="29"/>
    </row>
    <row r="918" ht="15.75">
      <c r="I918" s="29"/>
    </row>
    <row r="919" ht="15.75">
      <c r="I919" s="29"/>
    </row>
    <row r="920" ht="15.75">
      <c r="I920" s="29"/>
    </row>
    <row r="921" ht="15.75">
      <c r="I921" s="29"/>
    </row>
    <row r="922" ht="15.75">
      <c r="I922" s="29"/>
    </row>
    <row r="923" ht="15.75">
      <c r="I923" s="29"/>
    </row>
    <row r="924" ht="15.75">
      <c r="I924" s="29"/>
    </row>
    <row r="925" ht="15.75">
      <c r="I925" s="29"/>
    </row>
    <row r="926" ht="15.75">
      <c r="I926" s="29"/>
    </row>
    <row r="927" ht="15.75">
      <c r="I927" s="29"/>
    </row>
    <row r="928" ht="15.75">
      <c r="I928" s="29"/>
    </row>
    <row r="929" ht="15.75">
      <c r="I929" s="29"/>
    </row>
    <row r="930" ht="15.75">
      <c r="I930" s="29"/>
    </row>
    <row r="931" ht="15.75">
      <c r="I931" s="29"/>
    </row>
    <row r="932" ht="15.75">
      <c r="I932" s="29"/>
    </row>
    <row r="933" ht="15.75">
      <c r="I933" s="29"/>
    </row>
    <row r="934" ht="15.75">
      <c r="I934" s="29"/>
    </row>
    <row r="935" ht="15.75">
      <c r="I935" s="29"/>
    </row>
    <row r="936" ht="15.75">
      <c r="I936" s="29"/>
    </row>
    <row r="937" ht="15.75">
      <c r="I937" s="29"/>
    </row>
    <row r="938" ht="15.75">
      <c r="I938" s="29"/>
    </row>
    <row r="939" ht="15.75">
      <c r="I939" s="29"/>
    </row>
    <row r="940" ht="15.75">
      <c r="I940" s="29"/>
    </row>
    <row r="941" ht="15.75">
      <c r="I941" s="29"/>
    </row>
    <row r="942" ht="15.75">
      <c r="I942" s="29"/>
    </row>
    <row r="943" ht="15.75">
      <c r="I943" s="29"/>
    </row>
    <row r="944" ht="15.75">
      <c r="I944" s="29"/>
    </row>
    <row r="945" ht="15.75">
      <c r="I945" s="29"/>
    </row>
    <row r="946" ht="15.75">
      <c r="I946" s="29"/>
    </row>
    <row r="947" ht="15.75">
      <c r="I947" s="29"/>
    </row>
    <row r="948" ht="15.75">
      <c r="I948" s="29"/>
    </row>
    <row r="949" ht="15.75">
      <c r="I949" s="29"/>
    </row>
    <row r="950" ht="15.75">
      <c r="I950" s="29"/>
    </row>
    <row r="951" ht="15.75">
      <c r="I951" s="29"/>
    </row>
    <row r="952" ht="15.75">
      <c r="I952" s="29"/>
    </row>
    <row r="953" ht="15.75">
      <c r="I953" s="29"/>
    </row>
    <row r="954" ht="15.75">
      <c r="I954" s="29"/>
    </row>
    <row r="955" ht="15.75">
      <c r="I955" s="29"/>
    </row>
    <row r="956" ht="15.75">
      <c r="I956" s="29"/>
    </row>
    <row r="957" ht="15.75">
      <c r="I957" s="29"/>
    </row>
    <row r="958" ht="15.75">
      <c r="I958" s="29"/>
    </row>
    <row r="959" ht="15.75">
      <c r="I959" s="29"/>
    </row>
    <row r="960" ht="15.75">
      <c r="I960" s="29"/>
    </row>
    <row r="961" ht="15.75">
      <c r="I961" s="29"/>
    </row>
    <row r="962" ht="15.75">
      <c r="I962" s="29"/>
    </row>
    <row r="963" ht="15.75">
      <c r="I963" s="29"/>
    </row>
    <row r="964" ht="15.75">
      <c r="I964" s="29"/>
    </row>
    <row r="965" ht="15.75">
      <c r="I965" s="29"/>
    </row>
    <row r="966" ht="15.75">
      <c r="I966" s="29"/>
    </row>
    <row r="967" ht="15.75">
      <c r="I967" s="29"/>
    </row>
    <row r="968" ht="15.75">
      <c r="I968" s="29"/>
    </row>
    <row r="969" ht="15.75">
      <c r="I969" s="29"/>
    </row>
    <row r="970" ht="15.75">
      <c r="I970" s="29"/>
    </row>
    <row r="971" ht="15.75">
      <c r="I971" s="29"/>
    </row>
    <row r="972" ht="15.75">
      <c r="I972" s="29"/>
    </row>
    <row r="973" ht="15.75">
      <c r="I973" s="29"/>
    </row>
    <row r="974" ht="15.75">
      <c r="I974" s="29"/>
    </row>
    <row r="975" ht="15.75">
      <c r="I975" s="29"/>
    </row>
    <row r="976" ht="15.75">
      <c r="I976" s="29"/>
    </row>
    <row r="977" ht="15.75">
      <c r="I977" s="29"/>
    </row>
    <row r="978" ht="15.75">
      <c r="I978" s="29"/>
    </row>
    <row r="979" ht="15.75">
      <c r="I979" s="29"/>
    </row>
    <row r="980" ht="15.75">
      <c r="I980" s="29"/>
    </row>
    <row r="981" ht="15.75">
      <c r="I981" s="29"/>
    </row>
    <row r="982" ht="15.75">
      <c r="I982" s="29"/>
    </row>
    <row r="983" ht="15.75">
      <c r="I983" s="29"/>
    </row>
    <row r="984" ht="15.75">
      <c r="I984" s="29"/>
    </row>
    <row r="985" ht="15.75">
      <c r="I985" s="29"/>
    </row>
    <row r="986" ht="15.75">
      <c r="I986" s="29"/>
    </row>
    <row r="987" ht="15.75">
      <c r="I987" s="29"/>
    </row>
    <row r="988" ht="15.75">
      <c r="I988" s="29"/>
    </row>
    <row r="989" ht="15.75">
      <c r="I989" s="29"/>
    </row>
    <row r="990" ht="15.75">
      <c r="I990" s="29"/>
    </row>
    <row r="991" ht="15.75">
      <c r="I991" s="29"/>
    </row>
    <row r="992" ht="15.75">
      <c r="I992" s="29"/>
    </row>
    <row r="993" ht="15.75">
      <c r="I993" s="29"/>
    </row>
    <row r="994" ht="15.75">
      <c r="I994" s="29"/>
    </row>
    <row r="995" ht="15.75">
      <c r="I995" s="29"/>
    </row>
    <row r="996" ht="15.75">
      <c r="I996" s="29"/>
    </row>
    <row r="997" ht="15.75">
      <c r="I997" s="29"/>
    </row>
    <row r="998" ht="15.75">
      <c r="I998" s="29"/>
    </row>
    <row r="999" ht="15.75">
      <c r="I999" s="29"/>
    </row>
    <row r="1000" ht="15.75">
      <c r="I1000" s="29"/>
    </row>
    <row r="1001" ht="15.75">
      <c r="I1001" s="29"/>
    </row>
    <row r="1002" ht="15.75">
      <c r="I1002" s="29"/>
    </row>
    <row r="1003" ht="15.75">
      <c r="I1003" s="29"/>
    </row>
    <row r="1004" ht="15.75">
      <c r="I1004" s="29"/>
    </row>
    <row r="1005" ht="15.75">
      <c r="I1005" s="29"/>
    </row>
    <row r="1006" ht="15.75">
      <c r="I1006" s="29"/>
    </row>
    <row r="1007" ht="15.75">
      <c r="I1007" s="29"/>
    </row>
    <row r="1008" ht="15.75">
      <c r="I1008" s="29"/>
    </row>
    <row r="1009" ht="15.75">
      <c r="I1009" s="29"/>
    </row>
    <row r="1010" ht="15.75">
      <c r="I1010" s="29"/>
    </row>
    <row r="1011" ht="15.75">
      <c r="I1011" s="29"/>
    </row>
    <row r="1012" ht="15.75">
      <c r="I1012" s="29"/>
    </row>
    <row r="1013" ht="15.75">
      <c r="I1013" s="29"/>
    </row>
    <row r="1014" ht="15.75">
      <c r="I1014" s="29"/>
    </row>
    <row r="1015" ht="15.75">
      <c r="I1015" s="29"/>
    </row>
    <row r="1016" ht="15.75">
      <c r="I1016" s="29"/>
    </row>
    <row r="1017" ht="15.75">
      <c r="I1017" s="29"/>
    </row>
    <row r="1018" ht="15.75">
      <c r="I1018" s="29"/>
    </row>
    <row r="1019" ht="15.75">
      <c r="I1019" s="29"/>
    </row>
    <row r="1020" ht="15.75">
      <c r="I1020" s="29"/>
    </row>
    <row r="1021" ht="15.75">
      <c r="I1021" s="29"/>
    </row>
    <row r="1022" ht="15.75">
      <c r="I1022" s="29"/>
    </row>
    <row r="1023" ht="15.75">
      <c r="I1023" s="29"/>
    </row>
    <row r="1024" ht="15.75">
      <c r="I1024" s="29"/>
    </row>
    <row r="1025" ht="15.75">
      <c r="I1025" s="29"/>
    </row>
    <row r="1026" ht="15.75">
      <c r="I1026" s="29"/>
    </row>
    <row r="1027" ht="15.75">
      <c r="I1027" s="29"/>
    </row>
    <row r="1028" ht="15.75">
      <c r="I1028" s="29"/>
    </row>
    <row r="1029" ht="15.75">
      <c r="I1029" s="29"/>
    </row>
    <row r="1030" ht="15.75">
      <c r="I1030" s="29"/>
    </row>
    <row r="1031" ht="15.75">
      <c r="I1031" s="29"/>
    </row>
    <row r="1032" ht="15.75">
      <c r="I1032" s="29"/>
    </row>
    <row r="1033" ht="15.75">
      <c r="I1033" s="29"/>
    </row>
    <row r="1034" ht="15.75">
      <c r="I1034" s="29"/>
    </row>
    <row r="1035" ht="15.75">
      <c r="I1035" s="29"/>
    </row>
    <row r="1036" ht="15.75">
      <c r="I1036" s="29"/>
    </row>
    <row r="1037" ht="15.75">
      <c r="I1037" s="29"/>
    </row>
    <row r="1038" ht="15.75">
      <c r="I1038" s="29"/>
    </row>
    <row r="1039" ht="15.75">
      <c r="I1039" s="29"/>
    </row>
    <row r="1040" ht="15.75">
      <c r="I1040" s="29"/>
    </row>
    <row r="1041" ht="15.75">
      <c r="I1041" s="29"/>
    </row>
    <row r="1042" ht="15.75">
      <c r="I1042" s="29"/>
    </row>
    <row r="1043" ht="15.75">
      <c r="I1043" s="29"/>
    </row>
    <row r="1044" ht="15.75">
      <c r="I1044" s="29"/>
    </row>
    <row r="1045" ht="15.75">
      <c r="I1045" s="29"/>
    </row>
    <row r="1046" ht="15.75">
      <c r="I1046" s="29"/>
    </row>
    <row r="1047" ht="15.75">
      <c r="I1047" s="29"/>
    </row>
    <row r="1048" ht="15.75">
      <c r="I1048" s="29"/>
    </row>
    <row r="1049" ht="15.75">
      <c r="I1049" s="29"/>
    </row>
    <row r="1050" ht="15.75">
      <c r="I1050" s="29"/>
    </row>
    <row r="1051" ht="15.75">
      <c r="I1051" s="29"/>
    </row>
    <row r="1052" ht="15.75">
      <c r="I1052" s="29"/>
    </row>
    <row r="1053" ht="15.75">
      <c r="I1053" s="29"/>
    </row>
    <row r="1054" ht="15.75">
      <c r="I1054" s="29"/>
    </row>
    <row r="1055" ht="15.75">
      <c r="I1055" s="29"/>
    </row>
    <row r="1056" ht="15.75">
      <c r="I1056" s="29"/>
    </row>
    <row r="1057" ht="15.75">
      <c r="I1057" s="29"/>
    </row>
    <row r="1058" ht="15.75">
      <c r="I1058" s="29"/>
    </row>
    <row r="1059" ht="15.75">
      <c r="I1059" s="29"/>
    </row>
    <row r="1060" ht="15.75">
      <c r="I1060" s="29"/>
    </row>
    <row r="1061" ht="15.75">
      <c r="I1061" s="29"/>
    </row>
    <row r="1062" ht="15.75">
      <c r="I1062" s="29"/>
    </row>
    <row r="1063" ht="15.75">
      <c r="I1063" s="29"/>
    </row>
    <row r="1064" ht="15.75">
      <c r="I1064" s="29"/>
    </row>
    <row r="1065" ht="15.75">
      <c r="I1065" s="29"/>
    </row>
    <row r="1066" ht="15.75">
      <c r="I1066" s="29"/>
    </row>
    <row r="1067" ht="15.75">
      <c r="I1067" s="29"/>
    </row>
    <row r="1068" ht="15.75">
      <c r="I1068" s="29"/>
    </row>
    <row r="1069" ht="15.75">
      <c r="I1069" s="29"/>
    </row>
    <row r="1070" ht="15.75">
      <c r="I1070" s="29"/>
    </row>
    <row r="1071" ht="15.75">
      <c r="I1071" s="29"/>
    </row>
    <row r="1072" ht="15.75">
      <c r="I1072" s="29"/>
    </row>
    <row r="1073" ht="15.75">
      <c r="I1073" s="29"/>
    </row>
    <row r="1074" ht="15.75">
      <c r="I1074" s="29"/>
    </row>
    <row r="1075" ht="15.75">
      <c r="I1075" s="29"/>
    </row>
    <row r="1076" ht="15.75">
      <c r="I1076" s="29"/>
    </row>
    <row r="1077" ht="15.75">
      <c r="I1077" s="29"/>
    </row>
    <row r="1078" ht="15.75">
      <c r="I1078" s="29"/>
    </row>
    <row r="1079" ht="15.75">
      <c r="I1079" s="29"/>
    </row>
    <row r="1080" ht="15.75">
      <c r="I1080" s="29"/>
    </row>
    <row r="1081" ht="15.75">
      <c r="I1081" s="29"/>
    </row>
    <row r="1082" ht="15.75">
      <c r="I1082" s="29"/>
    </row>
    <row r="1083" ht="15.75">
      <c r="I1083" s="29"/>
    </row>
    <row r="1084" ht="15.75">
      <c r="I1084" s="29"/>
    </row>
    <row r="1085" ht="15.75">
      <c r="I1085" s="29"/>
    </row>
    <row r="1086" ht="15.75">
      <c r="I1086" s="29"/>
    </row>
    <row r="1087" ht="15.75">
      <c r="I1087" s="29"/>
    </row>
    <row r="1088" ht="15.75">
      <c r="I1088" s="29"/>
    </row>
    <row r="1089" ht="15.75">
      <c r="I1089" s="29"/>
    </row>
    <row r="1090" ht="15.75">
      <c r="I1090" s="29"/>
    </row>
    <row r="1091" ht="15.75">
      <c r="I1091" s="29"/>
    </row>
    <row r="1092" ht="15.75">
      <c r="I1092" s="29"/>
    </row>
    <row r="1093" ht="15.75">
      <c r="I1093" s="29"/>
    </row>
    <row r="1094" ht="15.75">
      <c r="I1094" s="29"/>
    </row>
    <row r="1095" ht="15.75">
      <c r="I1095" s="29"/>
    </row>
    <row r="1096" ht="15.75">
      <c r="I1096" s="29"/>
    </row>
    <row r="1097" ht="15.75">
      <c r="I1097" s="29"/>
    </row>
    <row r="1098" ht="15.75">
      <c r="I1098" s="29"/>
    </row>
    <row r="1099" ht="15.75">
      <c r="I1099" s="29"/>
    </row>
    <row r="1100" ht="15.75">
      <c r="I1100" s="29"/>
    </row>
    <row r="1101" ht="15.75">
      <c r="I1101" s="29"/>
    </row>
    <row r="1102" ht="15.75">
      <c r="I1102" s="29"/>
    </row>
    <row r="1103" ht="15.75">
      <c r="I1103" s="29"/>
    </row>
    <row r="1104" ht="15.75">
      <c r="I1104" s="29"/>
    </row>
    <row r="1105" ht="15.75">
      <c r="I1105" s="29"/>
    </row>
    <row r="1106" ht="15.75">
      <c r="I1106" s="29"/>
    </row>
    <row r="1107" ht="15.75">
      <c r="I1107" s="29"/>
    </row>
    <row r="1108" ht="15.75">
      <c r="I1108" s="29"/>
    </row>
    <row r="1109" ht="15.75">
      <c r="I1109" s="29"/>
    </row>
    <row r="1110" ht="15.75">
      <c r="I1110" s="29"/>
    </row>
    <row r="1111" ht="15.75">
      <c r="I1111" s="29"/>
    </row>
    <row r="1112" ht="15.75">
      <c r="I1112" s="29"/>
    </row>
    <row r="1113" ht="15.75">
      <c r="I1113" s="29"/>
    </row>
    <row r="1114" ht="15.75">
      <c r="I1114" s="29"/>
    </row>
    <row r="1115" ht="15.75">
      <c r="I1115" s="29"/>
    </row>
    <row r="1116" ht="15.75">
      <c r="I1116" s="29"/>
    </row>
    <row r="1117" ht="15.75">
      <c r="I1117" s="29"/>
    </row>
    <row r="1118" ht="15.75">
      <c r="I1118" s="29"/>
    </row>
    <row r="1119" ht="15.75">
      <c r="I1119" s="29"/>
    </row>
    <row r="1120" ht="15.75">
      <c r="I1120" s="29"/>
    </row>
    <row r="1121" ht="15.75">
      <c r="I1121" s="29"/>
    </row>
    <row r="1122" ht="15.75">
      <c r="I1122" s="29"/>
    </row>
    <row r="1123" ht="15.75">
      <c r="I1123" s="29"/>
    </row>
    <row r="1124" ht="15.75">
      <c r="I1124" s="29"/>
    </row>
    <row r="1125" ht="15.75">
      <c r="I1125" s="29"/>
    </row>
    <row r="1126" ht="15.75">
      <c r="I1126" s="29"/>
    </row>
    <row r="1127" ht="15.75">
      <c r="I1127" s="29"/>
    </row>
    <row r="1128" ht="15.75">
      <c r="I1128" s="29"/>
    </row>
    <row r="1129" ht="15.75">
      <c r="I1129" s="29"/>
    </row>
    <row r="1130" ht="15.75">
      <c r="I1130" s="29"/>
    </row>
    <row r="1131" ht="15.75">
      <c r="I1131" s="29"/>
    </row>
    <row r="1132" ht="15.75">
      <c r="I1132" s="29"/>
    </row>
    <row r="1133" ht="15.75">
      <c r="I1133" s="29"/>
    </row>
    <row r="1134" ht="15.75">
      <c r="I1134" s="29"/>
    </row>
    <row r="1135" ht="15.75">
      <c r="I1135" s="29"/>
    </row>
    <row r="1136" ht="15.75">
      <c r="I1136" s="29"/>
    </row>
    <row r="1137" ht="15.75">
      <c r="I1137" s="29"/>
    </row>
    <row r="1138" ht="15.75">
      <c r="I1138" s="29"/>
    </row>
    <row r="1139" ht="15.75">
      <c r="I1139" s="29"/>
    </row>
    <row r="1140" ht="15.75">
      <c r="I1140" s="29"/>
    </row>
    <row r="1141" ht="15.75">
      <c r="I1141" s="29"/>
    </row>
    <row r="1142" ht="15.75">
      <c r="I1142" s="29"/>
    </row>
    <row r="1143" ht="15.75">
      <c r="I1143" s="29"/>
    </row>
    <row r="1144" ht="15.75">
      <c r="I1144" s="29"/>
    </row>
    <row r="1145" ht="15.75">
      <c r="I1145" s="29"/>
    </row>
    <row r="1146" ht="15.75">
      <c r="I1146" s="29"/>
    </row>
    <row r="1147" ht="15.75">
      <c r="I1147" s="29"/>
    </row>
    <row r="1148" ht="15.75">
      <c r="I1148" s="29"/>
    </row>
    <row r="1149" ht="15.75">
      <c r="I1149" s="29"/>
    </row>
    <row r="1150" ht="15.75">
      <c r="I1150" s="29"/>
    </row>
    <row r="1151" ht="15.75">
      <c r="I1151" s="29"/>
    </row>
    <row r="1152" ht="15.75">
      <c r="I1152" s="29"/>
    </row>
    <row r="1153" ht="15.75">
      <c r="I1153" s="29"/>
    </row>
    <row r="1154" ht="15.75">
      <c r="I1154" s="29"/>
    </row>
    <row r="1155" ht="15.75">
      <c r="I1155" s="29"/>
    </row>
    <row r="1156" ht="15.75">
      <c r="I1156" s="29"/>
    </row>
    <row r="1157" ht="15.75">
      <c r="I1157" s="29"/>
    </row>
    <row r="1158" ht="15.75">
      <c r="I1158" s="29"/>
    </row>
    <row r="1159" ht="15.75">
      <c r="I1159" s="29"/>
    </row>
    <row r="1160" ht="15.75">
      <c r="I1160" s="29"/>
    </row>
    <row r="1161" ht="15.75">
      <c r="I1161" s="29"/>
    </row>
    <row r="1162" ht="15.75">
      <c r="I1162" s="29"/>
    </row>
    <row r="1163" ht="15.75">
      <c r="I1163" s="29"/>
    </row>
    <row r="1164" ht="15.75">
      <c r="I1164" s="29"/>
    </row>
    <row r="1165" ht="15.75">
      <c r="I1165" s="29"/>
    </row>
    <row r="1166" ht="15.75">
      <c r="I1166" s="29"/>
    </row>
    <row r="1167" ht="15.75">
      <c r="I1167" s="29"/>
    </row>
    <row r="1168" ht="15.75">
      <c r="I1168" s="29"/>
    </row>
    <row r="1169" ht="15.75">
      <c r="I1169" s="29"/>
    </row>
    <row r="1170" ht="15.75">
      <c r="I1170" s="29"/>
    </row>
    <row r="1171" ht="15.75">
      <c r="I1171" s="29"/>
    </row>
    <row r="1172" ht="15.75">
      <c r="I1172" s="29"/>
    </row>
    <row r="1173" ht="15.75">
      <c r="I1173" s="29"/>
    </row>
    <row r="1174" ht="15.75">
      <c r="I1174" s="29"/>
    </row>
    <row r="1175" ht="15.75">
      <c r="I1175" s="29"/>
    </row>
    <row r="1176" ht="15.75">
      <c r="I1176" s="29"/>
    </row>
    <row r="1177" ht="15.75">
      <c r="I1177" s="29"/>
    </row>
    <row r="1178" ht="15.75">
      <c r="I1178" s="29"/>
    </row>
    <row r="1179" ht="15.75">
      <c r="I1179" s="29"/>
    </row>
    <row r="1180" ht="15.75">
      <c r="I1180" s="29"/>
    </row>
    <row r="1181" ht="15.75">
      <c r="I1181" s="29"/>
    </row>
    <row r="1182" ht="15.75">
      <c r="I1182" s="29"/>
    </row>
    <row r="1183" ht="15.75">
      <c r="I1183" s="29"/>
    </row>
    <row r="1184" ht="15.75">
      <c r="I1184" s="29"/>
    </row>
    <row r="1185" ht="15.75">
      <c r="I1185" s="29"/>
    </row>
    <row r="1186" ht="15.75">
      <c r="I1186" s="29"/>
    </row>
    <row r="1187" ht="15.75">
      <c r="I1187" s="29"/>
    </row>
    <row r="1188" ht="15.75">
      <c r="I1188" s="29"/>
    </row>
    <row r="1189" ht="15.75">
      <c r="I1189" s="29"/>
    </row>
    <row r="1190" ht="15.75">
      <c r="I1190" s="29"/>
    </row>
    <row r="1191" ht="15.75">
      <c r="I1191" s="29"/>
    </row>
    <row r="1192" ht="15.75">
      <c r="I1192" s="29"/>
    </row>
    <row r="1193" ht="15.75">
      <c r="I1193" s="29"/>
    </row>
    <row r="1194" ht="15.75">
      <c r="I1194" s="29"/>
    </row>
    <row r="1195" ht="15.75">
      <c r="I1195" s="29"/>
    </row>
    <row r="1196" ht="15.75">
      <c r="I1196" s="29"/>
    </row>
    <row r="1197" ht="15.75">
      <c r="I1197" s="29"/>
    </row>
    <row r="1198" ht="15.75">
      <c r="I1198" s="29"/>
    </row>
    <row r="1199" ht="15.75">
      <c r="I1199" s="29"/>
    </row>
    <row r="1200" ht="15.75">
      <c r="I1200" s="29"/>
    </row>
    <row r="1201" ht="15.75">
      <c r="I1201" s="29"/>
    </row>
    <row r="1202" ht="15.75">
      <c r="I1202" s="29"/>
    </row>
    <row r="1203" ht="15.75">
      <c r="I1203" s="29"/>
    </row>
    <row r="1204" ht="15.75">
      <c r="I1204" s="29"/>
    </row>
    <row r="1205" ht="15.75">
      <c r="I1205" s="29"/>
    </row>
    <row r="1206" ht="15.75">
      <c r="I1206" s="29"/>
    </row>
    <row r="1207" ht="15.75">
      <c r="I1207" s="29"/>
    </row>
    <row r="1208" ht="15.75">
      <c r="I1208" s="29"/>
    </row>
    <row r="1209" ht="15.75">
      <c r="I1209" s="29"/>
    </row>
    <row r="1210" ht="15.75">
      <c r="I1210" s="29"/>
    </row>
    <row r="1211" ht="15.75">
      <c r="I1211" s="29"/>
    </row>
    <row r="1212" ht="15.75">
      <c r="I1212" s="29"/>
    </row>
    <row r="1213" ht="15.75">
      <c r="I1213" s="29"/>
    </row>
    <row r="1214" ht="15.75">
      <c r="I1214" s="29"/>
    </row>
    <row r="1215" ht="15.75">
      <c r="I1215" s="29"/>
    </row>
    <row r="1216" ht="15.75">
      <c r="I1216" s="29"/>
    </row>
    <row r="1217" ht="15.75">
      <c r="I1217" s="29"/>
    </row>
    <row r="1218" ht="15.75">
      <c r="I1218" s="29"/>
    </row>
    <row r="1219" ht="15.75">
      <c r="I1219" s="29"/>
    </row>
    <row r="1220" ht="15.75">
      <c r="I1220" s="29"/>
    </row>
    <row r="1221" ht="15.75">
      <c r="I1221" s="29"/>
    </row>
    <row r="1222" ht="15.75">
      <c r="I1222" s="29"/>
    </row>
    <row r="1223" ht="15.75">
      <c r="I1223" s="29"/>
    </row>
    <row r="1224" ht="15.75">
      <c r="I1224" s="29"/>
    </row>
    <row r="1225" ht="15.75">
      <c r="I1225" s="29"/>
    </row>
    <row r="1226" ht="15.75">
      <c r="I1226" s="29"/>
    </row>
    <row r="1227" ht="15.75">
      <c r="I1227" s="29"/>
    </row>
    <row r="1228" ht="15.75">
      <c r="I1228" s="29"/>
    </row>
    <row r="1229" ht="15.75">
      <c r="I1229" s="29"/>
    </row>
    <row r="1230" ht="15.75">
      <c r="I1230" s="29"/>
    </row>
    <row r="1231" ht="15.75">
      <c r="I1231" s="29"/>
    </row>
    <row r="1232" ht="15.75">
      <c r="I1232" s="29"/>
    </row>
    <row r="1233" ht="15.75">
      <c r="I1233" s="29"/>
    </row>
    <row r="1234" ht="15.75">
      <c r="I1234" s="29"/>
    </row>
    <row r="1235" ht="15.75">
      <c r="I1235" s="29"/>
    </row>
    <row r="1236" ht="15.75">
      <c r="I1236" s="29"/>
    </row>
    <row r="1237" ht="15.75">
      <c r="I1237" s="29"/>
    </row>
    <row r="1238" ht="15.75">
      <c r="I1238" s="29"/>
    </row>
    <row r="1239" ht="15.75">
      <c r="I1239" s="29"/>
    </row>
    <row r="1240" ht="15.75">
      <c r="I1240" s="29"/>
    </row>
    <row r="1241" ht="15.75">
      <c r="I1241" s="29"/>
    </row>
    <row r="1242" ht="15.75">
      <c r="I1242" s="29"/>
    </row>
    <row r="1243" ht="15.75">
      <c r="I1243" s="29"/>
    </row>
    <row r="1244" ht="15.75">
      <c r="I1244" s="29"/>
    </row>
    <row r="1245" ht="15.75">
      <c r="I1245" s="29"/>
    </row>
    <row r="1246" ht="15.75">
      <c r="I1246" s="29"/>
    </row>
    <row r="1247" ht="15.75">
      <c r="I1247" s="29"/>
    </row>
    <row r="1248" ht="15.75">
      <c r="I1248" s="29"/>
    </row>
    <row r="1249" ht="15.75">
      <c r="I1249" s="29"/>
    </row>
    <row r="1250" ht="15.75">
      <c r="I1250" s="29"/>
    </row>
    <row r="1251" ht="15.75">
      <c r="I1251" s="29"/>
    </row>
    <row r="1252" ht="15.75">
      <c r="I1252" s="29"/>
    </row>
    <row r="1253" ht="15.75">
      <c r="I1253" s="29"/>
    </row>
    <row r="1254" ht="15.75">
      <c r="I1254" s="29"/>
    </row>
    <row r="1255" ht="15.75">
      <c r="I1255" s="29"/>
    </row>
    <row r="1256" ht="15.75">
      <c r="I1256" s="29"/>
    </row>
    <row r="1257" ht="15.75">
      <c r="I1257" s="29"/>
    </row>
    <row r="1258" ht="15.75">
      <c r="I1258" s="29"/>
    </row>
    <row r="1259" ht="15.75">
      <c r="I1259" s="29"/>
    </row>
    <row r="1260" ht="15.75">
      <c r="I1260" s="29"/>
    </row>
    <row r="1261" ht="15.75">
      <c r="I1261" s="29"/>
    </row>
    <row r="1262" ht="15.75">
      <c r="I1262" s="29"/>
    </row>
    <row r="1263" ht="15.75">
      <c r="I1263" s="29"/>
    </row>
    <row r="1264" ht="15.75">
      <c r="I1264" s="29"/>
    </row>
    <row r="1265" ht="15.75">
      <c r="I1265" s="29"/>
    </row>
    <row r="1266" ht="15.75">
      <c r="I1266" s="29"/>
    </row>
    <row r="1267" ht="15.75">
      <c r="I1267" s="29"/>
    </row>
    <row r="1268" ht="15.75">
      <c r="I1268" s="29"/>
    </row>
    <row r="1269" ht="15.75">
      <c r="I1269" s="29"/>
    </row>
    <row r="1270" ht="15.75">
      <c r="I1270" s="29"/>
    </row>
    <row r="1271" ht="15.75">
      <c r="I1271" s="29"/>
    </row>
    <row r="1272" ht="15.75">
      <c r="I1272" s="29"/>
    </row>
    <row r="1273" ht="15.75">
      <c r="I1273" s="29"/>
    </row>
    <row r="1274" ht="15.75">
      <c r="I1274" s="29"/>
    </row>
    <row r="1275" ht="15.75">
      <c r="I1275" s="29"/>
    </row>
    <row r="1276" ht="15.75">
      <c r="I1276" s="29"/>
    </row>
    <row r="1277" ht="15.75">
      <c r="I1277" s="29"/>
    </row>
    <row r="1278" ht="15.75">
      <c r="I1278" s="29"/>
    </row>
    <row r="1279" ht="15.75">
      <c r="I1279" s="29"/>
    </row>
    <row r="1280" ht="15.75">
      <c r="I1280" s="29"/>
    </row>
    <row r="1281" ht="15.75">
      <c r="I1281" s="29"/>
    </row>
    <row r="1282" ht="15.75">
      <c r="I1282" s="29"/>
    </row>
    <row r="1283" ht="15.75">
      <c r="I1283" s="29"/>
    </row>
    <row r="1284" ht="15.75">
      <c r="I1284" s="29"/>
    </row>
    <row r="1285" ht="15.75">
      <c r="I1285" s="29"/>
    </row>
    <row r="1286" ht="15.75">
      <c r="I1286" s="29"/>
    </row>
    <row r="1287" ht="15.75">
      <c r="I1287" s="29"/>
    </row>
    <row r="1288" ht="15.75">
      <c r="I1288" s="29"/>
    </row>
    <row r="1289" ht="15.75">
      <c r="I1289" s="29"/>
    </row>
    <row r="1290" ht="15.75">
      <c r="I1290" s="29"/>
    </row>
    <row r="1291" ht="15.75">
      <c r="I1291" s="29"/>
    </row>
    <row r="1292" ht="15.75">
      <c r="I1292" s="29"/>
    </row>
    <row r="1293" ht="15.75">
      <c r="I1293" s="29"/>
    </row>
    <row r="1294" ht="15.75">
      <c r="I1294" s="29"/>
    </row>
    <row r="1295" ht="15.75">
      <c r="I1295" s="29"/>
    </row>
    <row r="1296" ht="15.75">
      <c r="I1296" s="29"/>
    </row>
    <row r="1297" ht="15.75">
      <c r="I1297" s="29"/>
    </row>
    <row r="1298" ht="15.75">
      <c r="I1298" s="29"/>
    </row>
    <row r="1299" ht="15.75">
      <c r="I1299" s="29"/>
    </row>
    <row r="1300" ht="15.75">
      <c r="I1300" s="29"/>
    </row>
    <row r="1301" ht="15.75">
      <c r="I1301" s="29"/>
    </row>
    <row r="1302" ht="15.75">
      <c r="I1302" s="29"/>
    </row>
    <row r="1303" ht="15.75">
      <c r="I1303" s="29"/>
    </row>
    <row r="1304" ht="15.75">
      <c r="I1304" s="29"/>
    </row>
    <row r="1305" ht="15.75">
      <c r="I1305" s="29"/>
    </row>
    <row r="1306" ht="15.75">
      <c r="I1306" s="29"/>
    </row>
    <row r="1307" ht="15.75">
      <c r="I1307" s="29"/>
    </row>
    <row r="1308" ht="15.75">
      <c r="I1308" s="29"/>
    </row>
    <row r="1309" ht="15.75">
      <c r="I1309" s="29"/>
    </row>
    <row r="1310" ht="15.75">
      <c r="I1310" s="29"/>
    </row>
    <row r="1311" ht="15.75">
      <c r="I1311" s="29"/>
    </row>
    <row r="1312" ht="15.75">
      <c r="I1312" s="29"/>
    </row>
    <row r="1313" ht="15.75">
      <c r="I1313" s="29"/>
    </row>
    <row r="1314" ht="15.75">
      <c r="I1314" s="29"/>
    </row>
    <row r="1315" ht="15.75">
      <c r="I1315" s="29"/>
    </row>
    <row r="1316" ht="15.75">
      <c r="I1316" s="29"/>
    </row>
    <row r="1317" ht="15.75">
      <c r="I1317" s="29"/>
    </row>
    <row r="1318" ht="15.75">
      <c r="I1318" s="29"/>
    </row>
    <row r="1319" ht="15.75">
      <c r="I1319" s="29"/>
    </row>
    <row r="1320" ht="15.75">
      <c r="I1320" s="29"/>
    </row>
    <row r="1321" ht="15.75">
      <c r="I1321" s="29"/>
    </row>
    <row r="1322" ht="15.75">
      <c r="I1322" s="29"/>
    </row>
    <row r="1323" ht="15.75">
      <c r="I1323" s="29"/>
    </row>
    <row r="1324" ht="15.75">
      <c r="I1324" s="29"/>
    </row>
    <row r="1325" ht="15.75">
      <c r="I1325" s="29"/>
    </row>
    <row r="1326" ht="15.75">
      <c r="I1326" s="29"/>
    </row>
    <row r="1327" ht="15.75">
      <c r="I1327" s="29"/>
    </row>
    <row r="1328" ht="15.75">
      <c r="I1328" s="29"/>
    </row>
    <row r="1329" ht="15.75">
      <c r="I1329" s="29"/>
    </row>
    <row r="1330" ht="15.75">
      <c r="I1330" s="29"/>
    </row>
    <row r="1331" ht="15.75">
      <c r="I1331" s="29"/>
    </row>
    <row r="1332" ht="15.75">
      <c r="I1332" s="29"/>
    </row>
    <row r="1333" ht="15.75">
      <c r="I1333" s="29"/>
    </row>
    <row r="1334" ht="15.75">
      <c r="I1334" s="29"/>
    </row>
    <row r="1335" ht="15.75">
      <c r="I1335" s="29"/>
    </row>
    <row r="1336" ht="15.75">
      <c r="I1336" s="29"/>
    </row>
    <row r="1337" ht="15.75">
      <c r="I1337" s="29"/>
    </row>
    <row r="1338" ht="15.75">
      <c r="I1338" s="29"/>
    </row>
    <row r="1339" ht="15.75">
      <c r="I1339" s="29"/>
    </row>
    <row r="1340" ht="15.75">
      <c r="I1340" s="29"/>
    </row>
  </sheetData>
  <sheetProtection selectLockedCells="1" selectUnlockedCells="1"/>
  <mergeCells count="1">
    <mergeCell ref="B1:H1"/>
  </mergeCells>
  <printOptions horizontalCentered="1" verticalCentered="1"/>
  <pageMargins left="0.7" right="0.7" top="0.75" bottom="0.75" header="0.3" footer="0.3"/>
  <pageSetup fitToHeight="7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I57" sqref="A1:I57"/>
    </sheetView>
  </sheetViews>
  <sheetFormatPr defaultColWidth="9.00390625" defaultRowHeight="11.25"/>
  <sheetData/>
  <sheetProtection/>
  <printOptions/>
  <pageMargins left="0.57" right="0.75" top="0.71" bottom="0.69" header="0.37" footer="0.5"/>
  <pageSetup horizontalDpi="600" verticalDpi="600" orientation="portrait" paperSize="9" r:id="rId2"/>
  <headerFooter alignWithMargins="0">
    <oddHeader>&amp;C&amp;"Verdana,Bold"&amp;12ПРИХОДИ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2"/>
  <sheetViews>
    <sheetView view="pageBreakPreview" zoomScale="70" zoomScaleNormal="85" zoomScaleSheetLayoutView="70" zoomScalePageLayoutView="0" workbookViewId="0" topLeftCell="A1">
      <selection activeCell="H16" sqref="H16"/>
    </sheetView>
  </sheetViews>
  <sheetFormatPr defaultColWidth="9.00390625" defaultRowHeight="11.25"/>
  <cols>
    <col min="1" max="1" width="8.625" style="598" customWidth="1"/>
    <col min="2" max="2" width="6.25390625" style="34" customWidth="1"/>
    <col min="3" max="3" width="65.625" style="598" customWidth="1"/>
    <col min="4" max="8" width="20.625" style="144" customWidth="1"/>
    <col min="9" max="9" width="20.625" style="144" hidden="1" customWidth="1"/>
    <col min="10" max="10" width="9.50390625" style="6" customWidth="1"/>
    <col min="11" max="12" width="9.00390625" style="31" hidden="1" customWidth="1"/>
    <col min="13" max="13" width="0.2421875" style="31" hidden="1" customWidth="1"/>
    <col min="14" max="23" width="9.00390625" style="31" hidden="1" customWidth="1"/>
    <col min="24" max="24" width="0.6171875" style="31" hidden="1" customWidth="1"/>
    <col min="25" max="27" width="9.00390625" style="31" hidden="1" customWidth="1"/>
    <col min="28" max="28" width="0.12890625" style="6" hidden="1" customWidth="1"/>
    <col min="29" max="29" width="0.5" style="6" hidden="1" customWidth="1"/>
    <col min="30" max="31" width="0.12890625" style="6" hidden="1" customWidth="1"/>
    <col min="32" max="33" width="9.00390625" style="6" hidden="1" customWidth="1"/>
    <col min="34" max="34" width="9.00390625" style="6" customWidth="1"/>
    <col min="35" max="16384" width="9.00390625" style="4" customWidth="1"/>
  </cols>
  <sheetData>
    <row r="1" spans="1:27" s="6" customFormat="1" ht="24.75" customHeight="1">
      <c r="A1" s="703" t="s">
        <v>1193</v>
      </c>
      <c r="B1" s="703"/>
      <c r="C1" s="703"/>
      <c r="D1" s="703"/>
      <c r="E1" s="703"/>
      <c r="F1" s="703"/>
      <c r="G1" s="703"/>
      <c r="H1" s="703"/>
      <c r="I1" s="703"/>
      <c r="J1" s="6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44" s="259" customFormat="1" ht="84" customHeight="1">
      <c r="A2" s="176" t="s">
        <v>1050</v>
      </c>
      <c r="B2" s="176"/>
      <c r="C2" s="173" t="s">
        <v>486</v>
      </c>
      <c r="D2" s="173" t="s">
        <v>384</v>
      </c>
      <c r="E2" s="173" t="s">
        <v>1278</v>
      </c>
      <c r="F2" s="173" t="s">
        <v>1254</v>
      </c>
      <c r="G2" s="173" t="s">
        <v>857</v>
      </c>
      <c r="H2" s="173" t="s">
        <v>860</v>
      </c>
      <c r="I2" s="173"/>
      <c r="J2" s="258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</row>
    <row r="3" spans="1:44" s="259" customFormat="1" ht="34.5" customHeight="1">
      <c r="A3" s="176" t="s">
        <v>484</v>
      </c>
      <c r="B3" s="176" t="s">
        <v>1051</v>
      </c>
      <c r="C3" s="173">
        <v>3</v>
      </c>
      <c r="D3" s="173">
        <v>4</v>
      </c>
      <c r="E3" s="173">
        <v>5</v>
      </c>
      <c r="F3" s="173">
        <v>6</v>
      </c>
      <c r="G3" s="173">
        <v>7</v>
      </c>
      <c r="H3" s="173">
        <v>8</v>
      </c>
      <c r="I3" s="173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</row>
    <row r="4" spans="1:44" s="192" customFormat="1" ht="34.5" customHeight="1">
      <c r="A4" s="176"/>
      <c r="B4" s="171"/>
      <c r="C4" s="173" t="s">
        <v>142</v>
      </c>
      <c r="D4" s="178">
        <f>D5+D44+D41</f>
        <v>1443415.82</v>
      </c>
      <c r="E4" s="178">
        <f>E5+E44+E41</f>
        <v>907726.68</v>
      </c>
      <c r="F4" s="178">
        <f>F5+F44+F41</f>
        <v>1528771.2200000002</v>
      </c>
      <c r="G4" s="178">
        <f>F4-D4</f>
        <v>85355.40000000014</v>
      </c>
      <c r="H4" s="674">
        <f>F4/D4</f>
        <v>1.0591343109984759</v>
      </c>
      <c r="I4" s="178"/>
      <c r="J4" s="175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</row>
    <row r="5" spans="1:44" s="196" customFormat="1" ht="34.5" customHeight="1">
      <c r="A5" s="578" t="s">
        <v>1159</v>
      </c>
      <c r="B5" s="171"/>
      <c r="C5" s="251" t="s">
        <v>1091</v>
      </c>
      <c r="D5" s="160">
        <f>D6+D11+D21+D29+D31+D34+D37+D38+D39</f>
        <v>1397116.82</v>
      </c>
      <c r="E5" s="160">
        <f>E6+E11+E21+E29+E31+E34+E37+E38+E39</f>
        <v>902726.68</v>
      </c>
      <c r="F5" s="160">
        <f>F6+F11+F21+F29+F31+F34+F37+F38+F39</f>
        <v>1484467.2200000002</v>
      </c>
      <c r="G5" s="178">
        <f aca="true" t="shared" si="0" ref="G5:G68">F5-D5</f>
        <v>87350.40000000014</v>
      </c>
      <c r="H5" s="674">
        <f aca="true" t="shared" si="1" ref="H5:H68">F5/D5</f>
        <v>1.0625219013539613</v>
      </c>
      <c r="I5" s="178"/>
      <c r="J5" s="19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</row>
    <row r="6" spans="1:44" s="198" customFormat="1" ht="34.5" customHeight="1">
      <c r="A6" s="578" t="s">
        <v>1161</v>
      </c>
      <c r="B6" s="171"/>
      <c r="C6" s="284" t="s">
        <v>244</v>
      </c>
      <c r="D6" s="160">
        <f>SUM(D7:D10)</f>
        <v>569587.91</v>
      </c>
      <c r="E6" s="160">
        <f>SUM(E7:E10)</f>
        <v>382611.31</v>
      </c>
      <c r="F6" s="160">
        <f>SUM(F7:F10)</f>
        <v>592445.3300000001</v>
      </c>
      <c r="G6" s="178">
        <f t="shared" si="0"/>
        <v>22857.420000000042</v>
      </c>
      <c r="H6" s="674">
        <f t="shared" si="1"/>
        <v>1.0401297492427464</v>
      </c>
      <c r="I6" s="178"/>
      <c r="J6" s="193"/>
      <c r="K6" s="194"/>
      <c r="L6" s="197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1"/>
      <c r="AI6" s="191"/>
      <c r="AJ6" s="194"/>
      <c r="AK6" s="194"/>
      <c r="AL6" s="194"/>
      <c r="AM6" s="194"/>
      <c r="AN6" s="194"/>
      <c r="AO6" s="194"/>
      <c r="AP6" s="194"/>
      <c r="AQ6" s="194"/>
      <c r="AR6" s="194"/>
    </row>
    <row r="7" spans="1:44" s="200" customFormat="1" ht="34.5" customHeight="1">
      <c r="A7" s="250" t="s">
        <v>143</v>
      </c>
      <c r="B7" s="188"/>
      <c r="C7" s="404" t="s">
        <v>306</v>
      </c>
      <c r="D7" s="187">
        <f>'Орг- Ск и КН'!D64+'Орг- Ск и КН'!D105+'Орг- Ск и КН'!D146+'Орг-Бк'!D7+'Орг-Управа'!D8</f>
        <v>476124.91000000003</v>
      </c>
      <c r="E7" s="187">
        <f>'Орг- Ск и КН'!E64+'Орг- Ск и КН'!E105+'Орг- Ск и КН'!E146+'Орг-Бк'!E7+'Орг-Управа'!E8</f>
        <v>328905.76</v>
      </c>
      <c r="F7" s="187">
        <f>'Орг- Ск и КН'!F64+'Орг- Ск и КН'!F105+'Орг- Ск и КН'!F146+'Орг-Бк'!F7+'Орг-Управа'!F8</f>
        <v>500256.91000000003</v>
      </c>
      <c r="G7" s="180">
        <f t="shared" si="0"/>
        <v>24132</v>
      </c>
      <c r="H7" s="675">
        <f t="shared" si="1"/>
        <v>1.0506841786538748</v>
      </c>
      <c r="I7" s="180"/>
      <c r="J7" s="199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0"/>
      <c r="AI7" s="190"/>
      <c r="AJ7" s="191"/>
      <c r="AK7" s="191"/>
      <c r="AL7" s="191"/>
      <c r="AM7" s="191"/>
      <c r="AN7" s="191"/>
      <c r="AO7" s="191"/>
      <c r="AP7" s="191"/>
      <c r="AQ7" s="191"/>
      <c r="AR7" s="191"/>
    </row>
    <row r="8" spans="1:43" s="192" customFormat="1" ht="34.5" customHeight="1">
      <c r="A8" s="250" t="s">
        <v>144</v>
      </c>
      <c r="B8" s="188"/>
      <c r="C8" s="404" t="s">
        <v>307</v>
      </c>
      <c r="D8" s="180">
        <f>'Орг- Ск и КН'!D114+'Орг- Ск и КН'!D154+'Орг-Бк'!D20+'Орг-Управа'!D20</f>
        <v>91463</v>
      </c>
      <c r="E8" s="180">
        <f>'Орг- Ск и КН'!E114+'Орг- Ск и КН'!E154+'Орг-Бк'!E20+'Орг-Управа'!E20</f>
        <v>51981.63</v>
      </c>
      <c r="F8" s="180">
        <f>'Орг- Ск и КН'!F114+'Орг- Ск и КН'!F154+'Орг-Бк'!F20+'Орг-Управа'!F20</f>
        <v>88464.5</v>
      </c>
      <c r="G8" s="180">
        <f t="shared" si="0"/>
        <v>-2998.5</v>
      </c>
      <c r="H8" s="675">
        <f t="shared" si="1"/>
        <v>0.9672162513803396</v>
      </c>
      <c r="I8" s="180"/>
      <c r="J8" s="199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0"/>
      <c r="AC8" s="190"/>
      <c r="AD8" s="190"/>
      <c r="AE8" s="190"/>
      <c r="AF8" s="190"/>
      <c r="AG8" s="190"/>
      <c r="AH8" s="195"/>
      <c r="AI8" s="190"/>
      <c r="AJ8" s="190"/>
      <c r="AK8" s="190"/>
      <c r="AL8" s="190"/>
      <c r="AM8" s="190"/>
      <c r="AN8" s="190"/>
      <c r="AO8" s="190"/>
      <c r="AP8" s="190"/>
      <c r="AQ8" s="190"/>
    </row>
    <row r="9" spans="1:43" s="192" customFormat="1" ht="34.5" customHeight="1">
      <c r="A9" s="250" t="s">
        <v>308</v>
      </c>
      <c r="B9" s="188"/>
      <c r="C9" s="404" t="s">
        <v>309</v>
      </c>
      <c r="D9" s="180">
        <v>0</v>
      </c>
      <c r="E9" s="180">
        <v>0</v>
      </c>
      <c r="F9" s="180">
        <v>0</v>
      </c>
      <c r="G9" s="180">
        <f t="shared" si="0"/>
        <v>0</v>
      </c>
      <c r="H9" s="675" t="e">
        <f t="shared" si="1"/>
        <v>#DIV/0!</v>
      </c>
      <c r="I9" s="180"/>
      <c r="J9" s="199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0"/>
      <c r="AC9" s="190"/>
      <c r="AD9" s="190"/>
      <c r="AE9" s="190"/>
      <c r="AF9" s="190"/>
      <c r="AG9" s="190"/>
      <c r="AH9" s="195"/>
      <c r="AI9" s="190"/>
      <c r="AJ9" s="190"/>
      <c r="AK9" s="190"/>
      <c r="AL9" s="190"/>
      <c r="AM9" s="190"/>
      <c r="AN9" s="190"/>
      <c r="AO9" s="190"/>
      <c r="AP9" s="190"/>
      <c r="AQ9" s="190"/>
    </row>
    <row r="10" spans="1:43" s="192" customFormat="1" ht="34.5" customHeight="1">
      <c r="A10" s="250" t="s">
        <v>310</v>
      </c>
      <c r="B10" s="188"/>
      <c r="C10" s="404" t="s">
        <v>311</v>
      </c>
      <c r="D10" s="180">
        <f>'Орг-Управа'!D59+'Орг-Бк'!D36</f>
        <v>2000</v>
      </c>
      <c r="E10" s="180">
        <f>'Орг-Управа'!E59+'Орг-Бк'!E36</f>
        <v>1723.92</v>
      </c>
      <c r="F10" s="180">
        <f>'Орг-Управа'!F59+'Орг-Бк'!F36</f>
        <v>3723.92</v>
      </c>
      <c r="G10" s="180">
        <f t="shared" si="0"/>
        <v>1723.92</v>
      </c>
      <c r="H10" s="675">
        <f t="shared" si="1"/>
        <v>1.86196</v>
      </c>
      <c r="I10" s="180"/>
      <c r="J10" s="199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0"/>
      <c r="AC10" s="190"/>
      <c r="AD10" s="190"/>
      <c r="AE10" s="190"/>
      <c r="AF10" s="190"/>
      <c r="AG10" s="190"/>
      <c r="AH10" s="195"/>
      <c r="AI10" s="190"/>
      <c r="AJ10" s="190"/>
      <c r="AK10" s="190"/>
      <c r="AL10" s="190"/>
      <c r="AM10" s="190"/>
      <c r="AN10" s="190"/>
      <c r="AO10" s="190"/>
      <c r="AP10" s="190"/>
      <c r="AQ10" s="190"/>
    </row>
    <row r="11" spans="1:44" s="196" customFormat="1" ht="34.5" customHeight="1">
      <c r="A11" s="578" t="s">
        <v>1162</v>
      </c>
      <c r="B11" s="189"/>
      <c r="C11" s="284" t="s">
        <v>508</v>
      </c>
      <c r="D11" s="178">
        <f>SUM(D12:D20)</f>
        <v>377789.91000000003</v>
      </c>
      <c r="E11" s="178">
        <f>SUM(E12:E20)</f>
        <v>239308.94</v>
      </c>
      <c r="F11" s="178">
        <f>SUM(F12:F20)</f>
        <v>403782.89</v>
      </c>
      <c r="G11" s="178">
        <f t="shared" si="0"/>
        <v>25992.97999999998</v>
      </c>
      <c r="H11" s="674">
        <f t="shared" si="1"/>
        <v>1.0688027374791453</v>
      </c>
      <c r="I11" s="178"/>
      <c r="J11" s="193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5"/>
      <c r="AC11" s="195"/>
      <c r="AD11" s="195"/>
      <c r="AE11" s="195"/>
      <c r="AF11" s="195"/>
      <c r="AG11" s="195"/>
      <c r="AH11" s="194"/>
      <c r="AI11" s="194"/>
      <c r="AJ11" s="195"/>
      <c r="AK11" s="195"/>
      <c r="AL11" s="195"/>
      <c r="AM11" s="195"/>
      <c r="AN11" s="195"/>
      <c r="AO11" s="195"/>
      <c r="AP11" s="195"/>
      <c r="AQ11" s="195"/>
      <c r="AR11" s="195"/>
    </row>
    <row r="12" spans="1:44" s="198" customFormat="1" ht="34.5" customHeight="1">
      <c r="A12" s="250" t="s">
        <v>145</v>
      </c>
      <c r="B12" s="188"/>
      <c r="C12" s="404" t="s">
        <v>1063</v>
      </c>
      <c r="D12" s="179">
        <f>'Орг-Управа'!D77</f>
        <v>0</v>
      </c>
      <c r="E12" s="179">
        <f>'Орг-Управа'!E77</f>
        <v>0</v>
      </c>
      <c r="F12" s="179">
        <f>'Орг-Управа'!F77</f>
        <v>0</v>
      </c>
      <c r="G12" s="180">
        <f t="shared" si="0"/>
        <v>0</v>
      </c>
      <c r="H12" s="675" t="e">
        <f t="shared" si="1"/>
        <v>#DIV/0!</v>
      </c>
      <c r="I12" s="180"/>
      <c r="J12" s="193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1"/>
      <c r="AI12" s="191"/>
      <c r="AJ12" s="194"/>
      <c r="AK12" s="194"/>
      <c r="AL12" s="194"/>
      <c r="AM12" s="194"/>
      <c r="AN12" s="194"/>
      <c r="AO12" s="194"/>
      <c r="AP12" s="194"/>
      <c r="AQ12" s="194"/>
      <c r="AR12" s="194"/>
    </row>
    <row r="13" spans="1:44" s="200" customFormat="1" ht="34.5" customHeight="1">
      <c r="A13" s="250" t="s">
        <v>146</v>
      </c>
      <c r="B13" s="188"/>
      <c r="C13" s="404" t="s">
        <v>1279</v>
      </c>
      <c r="D13" s="179">
        <f>'Орг- Ск и КН'!D7+'Орг- Ск и КН'!D83+'Орг- Ск и КН'!D124+'Орг- Ск и КН'!D164+'Орг- Ск и КН'!D179+'Орг-Бк'!D47+'Орг-Управа'!D80</f>
        <v>53520</v>
      </c>
      <c r="E13" s="179">
        <f>'Орг-Управа'!E80+'Орг- Ск и КН'!E7+'Орг- Ск и КН'!E124</f>
        <v>21100.199999999997</v>
      </c>
      <c r="F13" s="179">
        <f>'Орг-Управа'!F80+'Орг- Ск и КН'!F7+'Орг- Ск и КН'!F124</f>
        <v>45980</v>
      </c>
      <c r="G13" s="180">
        <f t="shared" si="0"/>
        <v>-7540</v>
      </c>
      <c r="H13" s="675">
        <f t="shared" si="1"/>
        <v>0.859118086696562</v>
      </c>
      <c r="I13" s="180"/>
      <c r="J13" s="193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s="200" customFormat="1" ht="34.5" customHeight="1">
      <c r="A14" s="250" t="s">
        <v>147</v>
      </c>
      <c r="B14" s="188"/>
      <c r="C14" s="404" t="s">
        <v>515</v>
      </c>
      <c r="D14" s="179">
        <f>'Орг- Ск и КН'!D87+'Орг- Ск и КН'!D128+'Орг- Ск и КН'!D168+'Орг- Ск и КН'!D183+'Орг-Бк'!D51+'Орг-Управа'!D101</f>
        <v>5150</v>
      </c>
      <c r="E14" s="179">
        <f>'Орг- Ск и КН'!E87+'Орг- Ск и КН'!E128+'Орг- Ск и КН'!E168+'Орг- Ск и КН'!E183+'Орг-Бк'!E51+'Орг-Управа'!E101</f>
        <v>3038.89</v>
      </c>
      <c r="F14" s="179">
        <f>'Орг- Ск и КН'!F87+'Орг- Ск и КН'!F128+'Орг- Ск и КН'!F168+'Орг- Ск и КН'!F183+'Орг-Бк'!F51+'Орг-Управа'!F101</f>
        <v>6550</v>
      </c>
      <c r="G14" s="180">
        <f t="shared" si="0"/>
        <v>1400</v>
      </c>
      <c r="H14" s="675">
        <f t="shared" si="1"/>
        <v>1.2718446601941749</v>
      </c>
      <c r="I14" s="180"/>
      <c r="J14" s="193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</row>
    <row r="15" spans="1:44" s="200" customFormat="1" ht="34.5" customHeight="1">
      <c r="A15" s="250" t="s">
        <v>148</v>
      </c>
      <c r="B15" s="188"/>
      <c r="C15" s="404" t="s">
        <v>595</v>
      </c>
      <c r="D15" s="179">
        <f>'Орг- Ск и КН'!D130+'Орг-Управа'!D119</f>
        <v>0</v>
      </c>
      <c r="E15" s="179">
        <f>'Орг- Ск и КН'!E130+'Орг-Управа'!E119</f>
        <v>129</v>
      </c>
      <c r="F15" s="179">
        <f>'Орг- Ск и КН'!F130+'Орг-Управа'!F119</f>
        <v>129</v>
      </c>
      <c r="G15" s="180">
        <f t="shared" si="0"/>
        <v>129</v>
      </c>
      <c r="H15" s="675" t="e">
        <f t="shared" si="1"/>
        <v>#DIV/0!</v>
      </c>
      <c r="I15" s="180"/>
      <c r="J15" s="193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s="200" customFormat="1" ht="34.5" customHeight="1">
      <c r="A16" s="250" t="s">
        <v>149</v>
      </c>
      <c r="B16" s="188"/>
      <c r="C16" s="404" t="s">
        <v>1079</v>
      </c>
      <c r="D16" s="179">
        <f>'Орг- Ск и КН'!D131+'Орг-Бк'!D53+'Орг-Управа'!D131</f>
        <v>32000</v>
      </c>
      <c r="E16" s="179">
        <f>'Орг- Ск и КН'!E131+'Орг-Бк'!E53+'Орг-Управа'!E131</f>
        <v>16507.739999999998</v>
      </c>
      <c r="F16" s="179">
        <f>'Орг- Ск и КН'!F131+'Орг-Бк'!F53+'Орг-Управа'!F131</f>
        <v>47800</v>
      </c>
      <c r="G16" s="180">
        <f t="shared" si="0"/>
        <v>15800</v>
      </c>
      <c r="H16" s="675">
        <f t="shared" si="1"/>
        <v>1.49375</v>
      </c>
      <c r="I16" s="180"/>
      <c r="J16" s="193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</row>
    <row r="17" spans="1:44" s="200" customFormat="1" ht="34.5" customHeight="1">
      <c r="A17" s="250" t="s">
        <v>150</v>
      </c>
      <c r="B17" s="188"/>
      <c r="C17" s="404" t="s">
        <v>509</v>
      </c>
      <c r="D17" s="187">
        <f>'Орг- Ск и КН'!D89+'Орг- Ск и КН'!D132+'Орг- Ск и КН'!D170+'Орг- Ск и КН'!D185+'Орг-Бк'!D55+'Орг-Управа'!D151</f>
        <v>13150</v>
      </c>
      <c r="E17" s="187">
        <f>'Орг- Ск и КН'!E89+'Орг- Ск и КН'!E132+'Орг- Ск и КН'!E170+'Орг- Ск и КН'!E185+'Орг-Бк'!E55+'Орг-Управа'!E151</f>
        <v>5144.21</v>
      </c>
      <c r="F17" s="187">
        <f>'Орг- Ск и КН'!F89+'Орг- Ск и КН'!F132+'Орг- Ск и КН'!F170+'Орг- Ск и КН'!F185+'Орг-Бк'!F55+'Орг-Управа'!F151</f>
        <v>12450</v>
      </c>
      <c r="G17" s="180">
        <f t="shared" si="0"/>
        <v>-700</v>
      </c>
      <c r="H17" s="675">
        <f t="shared" si="1"/>
        <v>0.9467680608365019</v>
      </c>
      <c r="I17" s="180"/>
      <c r="J17" s="193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</row>
    <row r="18" spans="1:44" s="200" customFormat="1" ht="34.5" customHeight="1">
      <c r="A18" s="250" t="s">
        <v>151</v>
      </c>
      <c r="B18" s="188"/>
      <c r="C18" s="404" t="s">
        <v>520</v>
      </c>
      <c r="D18" s="179">
        <f>'Орг- Ск и КН'!D9+'Орг- Ск и КН'!D92+'Орг- Ск и КН'!D135+'Орг- Ск и КН'!D173+'Орг- Ск и КН'!D188+'Орг-Бк'!D58+'Орг-Управа'!D165</f>
        <v>20289.91</v>
      </c>
      <c r="E18" s="179">
        <f>'Орг- Ск и КН'!E9+'Орг- Ск и КН'!E92+'Орг- Ск и КН'!E135+'Орг- Ск и КН'!E173+'Орг- Ск и КН'!E188+'Орг-Бк'!E58+'Орг-Управа'!E165</f>
        <v>12423.59</v>
      </c>
      <c r="F18" s="179">
        <f>'Орг- Ск и КН'!F9+'Орг- Ск и КН'!F92+'Орг- Ск и КН'!F135+'Орг- Ск и КН'!F173+'Орг- Ск и КН'!F188+'Орг-Бк'!F58+'Орг-Управа'!F165</f>
        <v>20345</v>
      </c>
      <c r="G18" s="180">
        <f t="shared" si="0"/>
        <v>55.090000000000146</v>
      </c>
      <c r="H18" s="675">
        <f t="shared" si="1"/>
        <v>1.002715142649721</v>
      </c>
      <c r="I18" s="180"/>
      <c r="J18" s="193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</row>
    <row r="19" spans="1:44" s="200" customFormat="1" ht="34.5" customHeight="1">
      <c r="A19" s="250" t="s">
        <v>152</v>
      </c>
      <c r="B19" s="188"/>
      <c r="C19" s="404" t="s">
        <v>1080</v>
      </c>
      <c r="D19" s="179">
        <f>'Орг-Управа'!D196</f>
        <v>60000</v>
      </c>
      <c r="E19" s="179">
        <f>'Орг-Управа'!E196</f>
        <v>48197.22</v>
      </c>
      <c r="F19" s="179">
        <f>'Орг-Управа'!F196</f>
        <v>75000</v>
      </c>
      <c r="G19" s="180">
        <f t="shared" si="0"/>
        <v>15000</v>
      </c>
      <c r="H19" s="675">
        <f t="shared" si="1"/>
        <v>1.25</v>
      </c>
      <c r="I19" s="180"/>
      <c r="J19" s="193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</row>
    <row r="20" spans="1:44" s="200" customFormat="1" ht="34.5" customHeight="1">
      <c r="A20" s="250" t="s">
        <v>153</v>
      </c>
      <c r="B20" s="188"/>
      <c r="C20" s="404" t="s">
        <v>734</v>
      </c>
      <c r="D20" s="187">
        <f>'Орг- Ск и КН'!D11+'Орг- Ск и КН'!D93+'Орг- Ск и КН'!D136+'Орг- Ск и КН'!D174+'Орг- Ск и КН'!D189+'Орг-Бк'!D64+'Орг-Управа'!D203</f>
        <v>193680</v>
      </c>
      <c r="E20" s="187">
        <f>'Орг- Ск и КН'!E11+'Орг- Ск и КН'!E93+'Орг- Ск и КН'!E136+'Орг- Ск и КН'!E174+'Орг- Ск и КН'!E189+'Орг-Бк'!E64+'Орг-Управа'!E203</f>
        <v>132768.09</v>
      </c>
      <c r="F20" s="187">
        <f>'Орг- Ск и КН'!F11+'Орг- Ск и КН'!F93+'Орг- Ск и КН'!F136+'Орг- Ск и КН'!F174+'Орг- Ск и КН'!F189+'Орг-Бк'!F64+'Орг-Управа'!F203</f>
        <v>195528.89</v>
      </c>
      <c r="G20" s="180">
        <f t="shared" si="0"/>
        <v>1848.890000000014</v>
      </c>
      <c r="H20" s="675">
        <f t="shared" si="1"/>
        <v>1.0095461069805867</v>
      </c>
      <c r="I20" s="180"/>
      <c r="J20" s="193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</row>
    <row r="21" spans="1:44" s="200" customFormat="1" ht="34.5" customHeight="1">
      <c r="A21" s="578" t="s">
        <v>1163</v>
      </c>
      <c r="B21" s="189"/>
      <c r="C21" s="284" t="s">
        <v>1067</v>
      </c>
      <c r="D21" s="160">
        <f>SUM(D22:D28)</f>
        <v>112239</v>
      </c>
      <c r="E21" s="160">
        <f>SUM(E22:E28)</f>
        <v>75874.17</v>
      </c>
      <c r="F21" s="160">
        <f>SUM(F22:F28)</f>
        <v>112239</v>
      </c>
      <c r="G21" s="178">
        <f t="shared" si="0"/>
        <v>0</v>
      </c>
      <c r="H21" s="674">
        <f t="shared" si="1"/>
        <v>1</v>
      </c>
      <c r="I21" s="178"/>
      <c r="J21" s="193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</row>
    <row r="22" spans="1:44" s="200" customFormat="1" ht="34.5" customHeight="1">
      <c r="A22" s="250" t="s">
        <v>154</v>
      </c>
      <c r="B22" s="188"/>
      <c r="C22" s="404" t="s">
        <v>155</v>
      </c>
      <c r="D22" s="179">
        <v>0</v>
      </c>
      <c r="E22" s="179">
        <v>0</v>
      </c>
      <c r="F22" s="179">
        <v>0</v>
      </c>
      <c r="G22" s="180">
        <f t="shared" si="0"/>
        <v>0</v>
      </c>
      <c r="H22" s="675" t="e">
        <f t="shared" si="1"/>
        <v>#DIV/0!</v>
      </c>
      <c r="I22" s="180"/>
      <c r="J22" s="199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</row>
    <row r="23" spans="1:44" s="200" customFormat="1" ht="34.5" customHeight="1">
      <c r="A23" s="250" t="s">
        <v>156</v>
      </c>
      <c r="B23" s="188"/>
      <c r="C23" s="404" t="s">
        <v>157</v>
      </c>
      <c r="D23" s="179">
        <v>0</v>
      </c>
      <c r="E23" s="179">
        <v>0</v>
      </c>
      <c r="F23" s="179">
        <v>0</v>
      </c>
      <c r="G23" s="180">
        <f t="shared" si="0"/>
        <v>0</v>
      </c>
      <c r="H23" s="675" t="e">
        <f t="shared" si="1"/>
        <v>#DIV/0!</v>
      </c>
      <c r="I23" s="180"/>
      <c r="J23" s="199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201"/>
      <c r="AI23" s="201"/>
      <c r="AJ23" s="191"/>
      <c r="AK23" s="191"/>
      <c r="AL23" s="191"/>
      <c r="AM23" s="191"/>
      <c r="AN23" s="191"/>
      <c r="AO23" s="191"/>
      <c r="AP23" s="191"/>
      <c r="AQ23" s="191"/>
      <c r="AR23" s="191"/>
    </row>
    <row r="24" spans="1:44" s="204" customFormat="1" ht="34.5" customHeight="1">
      <c r="A24" s="250" t="s">
        <v>158</v>
      </c>
      <c r="B24" s="189"/>
      <c r="C24" s="404" t="s">
        <v>765</v>
      </c>
      <c r="D24" s="202">
        <f>'Орг-Управа'!D226</f>
        <v>112239</v>
      </c>
      <c r="E24" s="202">
        <f>'Орг-Управа'!E226</f>
        <v>75874.17</v>
      </c>
      <c r="F24" s="202">
        <f>'Орг-Управа'!F226</f>
        <v>112239</v>
      </c>
      <c r="G24" s="180">
        <f t="shared" si="0"/>
        <v>0</v>
      </c>
      <c r="H24" s="675">
        <f t="shared" si="1"/>
        <v>1</v>
      </c>
      <c r="I24" s="180"/>
      <c r="J24" s="199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</row>
    <row r="25" spans="1:44" s="204" customFormat="1" ht="34.5" customHeight="1">
      <c r="A25" s="250" t="s">
        <v>159</v>
      </c>
      <c r="B25" s="189"/>
      <c r="C25" s="404" t="s">
        <v>160</v>
      </c>
      <c r="D25" s="202">
        <v>0</v>
      </c>
      <c r="E25" s="202">
        <v>0</v>
      </c>
      <c r="F25" s="202">
        <v>0</v>
      </c>
      <c r="G25" s="180">
        <f t="shared" si="0"/>
        <v>0</v>
      </c>
      <c r="H25" s="675" t="e">
        <f t="shared" si="1"/>
        <v>#DIV/0!</v>
      </c>
      <c r="I25" s="180"/>
      <c r="J25" s="199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</row>
    <row r="26" spans="1:44" s="204" customFormat="1" ht="34.5" customHeight="1">
      <c r="A26" s="250" t="s">
        <v>161</v>
      </c>
      <c r="B26" s="189"/>
      <c r="C26" s="404" t="s">
        <v>1025</v>
      </c>
      <c r="D26" s="202">
        <f>'Орг-Управа'!D228</f>
        <v>0</v>
      </c>
      <c r="E26" s="202">
        <f>'Орг-Управа'!E228</f>
        <v>0</v>
      </c>
      <c r="F26" s="202">
        <f>'Орг-Управа'!F228</f>
        <v>0</v>
      </c>
      <c r="G26" s="180">
        <f t="shared" si="0"/>
        <v>0</v>
      </c>
      <c r="H26" s="675" t="e">
        <f t="shared" si="1"/>
        <v>#DIV/0!</v>
      </c>
      <c r="I26" s="180"/>
      <c r="J26" s="199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</row>
    <row r="27" spans="1:44" s="204" customFormat="1" ht="34.5" customHeight="1">
      <c r="A27" s="250" t="s">
        <v>162</v>
      </c>
      <c r="B27" s="189"/>
      <c r="C27" s="404" t="s">
        <v>312</v>
      </c>
      <c r="D27" s="202">
        <v>0</v>
      </c>
      <c r="E27" s="202">
        <v>0</v>
      </c>
      <c r="F27" s="202">
        <v>0</v>
      </c>
      <c r="G27" s="180">
        <f t="shared" si="0"/>
        <v>0</v>
      </c>
      <c r="H27" s="675" t="e">
        <f t="shared" si="1"/>
        <v>#DIV/0!</v>
      </c>
      <c r="I27" s="180"/>
      <c r="J27" s="199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</row>
    <row r="28" spans="1:44" s="204" customFormat="1" ht="34.5" customHeight="1">
      <c r="A28" s="250" t="s">
        <v>163</v>
      </c>
      <c r="B28" s="189"/>
      <c r="C28" s="404" t="s">
        <v>999</v>
      </c>
      <c r="D28" s="202">
        <f>'Орг-Управа'!D231</f>
        <v>0</v>
      </c>
      <c r="E28" s="202">
        <f>'Орг-Управа'!E231</f>
        <v>0</v>
      </c>
      <c r="F28" s="202">
        <f>'Орг-Управа'!F231</f>
        <v>0</v>
      </c>
      <c r="G28" s="180">
        <f t="shared" si="0"/>
        <v>0</v>
      </c>
      <c r="H28" s="675" t="e">
        <f t="shared" si="1"/>
        <v>#DIV/0!</v>
      </c>
      <c r="I28" s="180"/>
      <c r="J28" s="199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1"/>
      <c r="AC28" s="201"/>
      <c r="AD28" s="201"/>
      <c r="AE28" s="201"/>
      <c r="AF28" s="201"/>
      <c r="AG28" s="201"/>
      <c r="AH28" s="205"/>
      <c r="AI28" s="205"/>
      <c r="AJ28" s="201"/>
      <c r="AK28" s="201"/>
      <c r="AL28" s="201"/>
      <c r="AM28" s="201"/>
      <c r="AN28" s="201"/>
      <c r="AO28" s="201"/>
      <c r="AP28" s="201"/>
      <c r="AQ28" s="201"/>
      <c r="AR28" s="201"/>
    </row>
    <row r="29" spans="1:44" s="208" customFormat="1" ht="34.5" customHeight="1">
      <c r="A29" s="578" t="s">
        <v>1164</v>
      </c>
      <c r="B29" s="189"/>
      <c r="C29" s="284" t="s">
        <v>1165</v>
      </c>
      <c r="D29" s="206">
        <f>D30</f>
        <v>12000</v>
      </c>
      <c r="E29" s="206">
        <f>E30</f>
        <v>663.27</v>
      </c>
      <c r="F29" s="206">
        <f>F30</f>
        <v>6000</v>
      </c>
      <c r="G29" s="178">
        <f t="shared" si="0"/>
        <v>-6000</v>
      </c>
      <c r="H29" s="674">
        <f t="shared" si="1"/>
        <v>0.5</v>
      </c>
      <c r="I29" s="178"/>
      <c r="J29" s="193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5"/>
      <c r="AC29" s="205"/>
      <c r="AD29" s="205"/>
      <c r="AE29" s="205"/>
      <c r="AF29" s="205"/>
      <c r="AG29" s="205"/>
      <c r="AH29" s="201"/>
      <c r="AI29" s="201"/>
      <c r="AJ29" s="205"/>
      <c r="AK29" s="205"/>
      <c r="AL29" s="205"/>
      <c r="AM29" s="205"/>
      <c r="AN29" s="205"/>
      <c r="AO29" s="205"/>
      <c r="AP29" s="205"/>
      <c r="AQ29" s="205"/>
      <c r="AR29" s="205"/>
    </row>
    <row r="30" spans="1:44" s="204" customFormat="1" ht="34.5" customHeight="1">
      <c r="A30" s="250" t="s">
        <v>164</v>
      </c>
      <c r="B30" s="189"/>
      <c r="C30" s="404" t="s">
        <v>1165</v>
      </c>
      <c r="D30" s="202">
        <f>'Орг- Ск и КН'!D14</f>
        <v>12000</v>
      </c>
      <c r="E30" s="202">
        <f>'Орг- Ск и КН'!E14</f>
        <v>663.27</v>
      </c>
      <c r="F30" s="202">
        <f>'Орг- Ск и КН'!F14</f>
        <v>6000</v>
      </c>
      <c r="G30" s="180">
        <f t="shared" si="0"/>
        <v>-6000</v>
      </c>
      <c r="H30" s="675">
        <f t="shared" si="1"/>
        <v>0.5</v>
      </c>
      <c r="I30" s="180"/>
      <c r="J30" s="199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</row>
    <row r="31" spans="1:44" s="204" customFormat="1" ht="34.5" customHeight="1">
      <c r="A31" s="578" t="s">
        <v>1166</v>
      </c>
      <c r="B31" s="189"/>
      <c r="C31" s="284" t="s">
        <v>500</v>
      </c>
      <c r="D31" s="206">
        <f>SUM(D32:D33)</f>
        <v>156500</v>
      </c>
      <c r="E31" s="206">
        <f>SUM(E32:E33)</f>
        <v>76990.2</v>
      </c>
      <c r="F31" s="206">
        <f>SUM(F32:F33)</f>
        <v>174000</v>
      </c>
      <c r="G31" s="178">
        <f t="shared" si="0"/>
        <v>17500</v>
      </c>
      <c r="H31" s="674">
        <f t="shared" si="1"/>
        <v>1.1118210862619808</v>
      </c>
      <c r="I31" s="178"/>
      <c r="J31" s="199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</row>
    <row r="32" spans="1:44" s="204" customFormat="1" ht="34.5" customHeight="1">
      <c r="A32" s="250" t="s">
        <v>165</v>
      </c>
      <c r="B32" s="188"/>
      <c r="C32" s="404" t="s">
        <v>166</v>
      </c>
      <c r="D32" s="202">
        <v>0</v>
      </c>
      <c r="E32" s="202">
        <v>0</v>
      </c>
      <c r="F32" s="202">
        <v>0</v>
      </c>
      <c r="G32" s="180">
        <f t="shared" si="0"/>
        <v>0</v>
      </c>
      <c r="H32" s="675" t="e">
        <f t="shared" si="1"/>
        <v>#DIV/0!</v>
      </c>
      <c r="I32" s="180"/>
      <c r="J32" s="199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1"/>
      <c r="AC32" s="201"/>
      <c r="AD32" s="201"/>
      <c r="AE32" s="201"/>
      <c r="AF32" s="201"/>
      <c r="AG32" s="201"/>
      <c r="AH32" s="191"/>
      <c r="AI32" s="191"/>
      <c r="AJ32" s="201"/>
      <c r="AK32" s="201"/>
      <c r="AL32" s="201"/>
      <c r="AM32" s="201"/>
      <c r="AN32" s="201"/>
      <c r="AO32" s="201"/>
      <c r="AP32" s="201"/>
      <c r="AQ32" s="201"/>
      <c r="AR32" s="201"/>
    </row>
    <row r="33" spans="1:44" s="200" customFormat="1" ht="34.5" customHeight="1">
      <c r="A33" s="250" t="s">
        <v>167</v>
      </c>
      <c r="B33" s="188"/>
      <c r="C33" s="404" t="s">
        <v>749</v>
      </c>
      <c r="D33" s="187">
        <f>'Орг- Ск и КН'!D16+'Орг- Ск и КН'!D137</f>
        <v>156500</v>
      </c>
      <c r="E33" s="187">
        <f>'Орг- Ск и КН'!E16+'Орг- Ск и КН'!E137</f>
        <v>76990.2</v>
      </c>
      <c r="F33" s="187">
        <f>'Орг- Ск и КН'!F16+'Орг- Ск и КН'!F137</f>
        <v>174000</v>
      </c>
      <c r="G33" s="180">
        <f t="shared" si="0"/>
        <v>17500</v>
      </c>
      <c r="H33" s="675">
        <f t="shared" si="1"/>
        <v>1.1118210862619808</v>
      </c>
      <c r="I33" s="180"/>
      <c r="J33" s="193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</row>
    <row r="34" spans="1:44" s="200" customFormat="1" ht="34.5" customHeight="1">
      <c r="A34" s="578" t="s">
        <v>1167</v>
      </c>
      <c r="B34" s="189"/>
      <c r="C34" s="284" t="s">
        <v>1271</v>
      </c>
      <c r="D34" s="160">
        <f>SUM(D35:D36)</f>
        <v>169000</v>
      </c>
      <c r="E34" s="160">
        <f>SUM(E35:E36)</f>
        <v>127278.79</v>
      </c>
      <c r="F34" s="160">
        <f>SUM(F35:F36)</f>
        <v>196000</v>
      </c>
      <c r="G34" s="178">
        <f t="shared" si="0"/>
        <v>27000</v>
      </c>
      <c r="H34" s="674">
        <f t="shared" si="1"/>
        <v>1.1597633136094674</v>
      </c>
      <c r="I34" s="178"/>
      <c r="J34" s="193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</row>
    <row r="35" spans="1:44" s="200" customFormat="1" ht="34.5" customHeight="1">
      <c r="A35" s="588">
        <v>416100</v>
      </c>
      <c r="B35" s="209"/>
      <c r="C35" s="599" t="s">
        <v>313</v>
      </c>
      <c r="D35" s="180">
        <f>'Орг- Ск и КН'!D40+'Орг-Бк'!D70</f>
        <v>169000</v>
      </c>
      <c r="E35" s="180">
        <f>'Орг- Ск и КН'!E40+'Орг-Бк'!E70</f>
        <v>127278.79</v>
      </c>
      <c r="F35" s="180">
        <f>'Орг- Ск и КН'!F40+'Орг-Бк'!F70</f>
        <v>196000</v>
      </c>
      <c r="G35" s="180">
        <f t="shared" si="0"/>
        <v>27000</v>
      </c>
      <c r="H35" s="675">
        <f t="shared" si="1"/>
        <v>1.1597633136094674</v>
      </c>
      <c r="I35" s="180"/>
      <c r="J35" s="199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</row>
    <row r="36" spans="1:44" s="200" customFormat="1" ht="34.5" customHeight="1">
      <c r="A36" s="588">
        <v>416300</v>
      </c>
      <c r="B36" s="209"/>
      <c r="C36" s="599" t="s">
        <v>1270</v>
      </c>
      <c r="D36" s="180">
        <v>0</v>
      </c>
      <c r="E36" s="180">
        <v>0</v>
      </c>
      <c r="F36" s="180">
        <v>0</v>
      </c>
      <c r="G36" s="180">
        <f t="shared" si="0"/>
        <v>0</v>
      </c>
      <c r="H36" s="675" t="e">
        <f t="shared" si="1"/>
        <v>#DIV/0!</v>
      </c>
      <c r="I36" s="180"/>
      <c r="J36" s="199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</row>
    <row r="37" spans="1:44" s="198" customFormat="1" ht="34.5" customHeight="1">
      <c r="A37" s="589">
        <v>417000</v>
      </c>
      <c r="B37" s="210"/>
      <c r="C37" s="600" t="s">
        <v>1272</v>
      </c>
      <c r="D37" s="178">
        <v>0</v>
      </c>
      <c r="E37" s="178">
        <v>0</v>
      </c>
      <c r="F37" s="178">
        <v>0</v>
      </c>
      <c r="G37" s="178">
        <f t="shared" si="0"/>
        <v>0</v>
      </c>
      <c r="H37" s="674" t="e">
        <f t="shared" si="1"/>
        <v>#DIV/0!</v>
      </c>
      <c r="I37" s="178"/>
      <c r="J37" s="193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</row>
    <row r="38" spans="1:44" s="198" customFormat="1" ht="34.5" customHeight="1">
      <c r="A38" s="589">
        <v>418000</v>
      </c>
      <c r="B38" s="210"/>
      <c r="C38" s="600" t="s">
        <v>1273</v>
      </c>
      <c r="D38" s="178">
        <v>0</v>
      </c>
      <c r="E38" s="178">
        <v>0</v>
      </c>
      <c r="F38" s="178">
        <v>0</v>
      </c>
      <c r="G38" s="178">
        <f t="shared" si="0"/>
        <v>0</v>
      </c>
      <c r="H38" s="674" t="e">
        <f t="shared" si="1"/>
        <v>#DIV/0!</v>
      </c>
      <c r="I38" s="178"/>
      <c r="J38" s="193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</row>
    <row r="39" spans="1:44" s="198" customFormat="1" ht="34.5" customHeight="1">
      <c r="A39" s="589">
        <v>419000</v>
      </c>
      <c r="B39" s="210"/>
      <c r="C39" s="601" t="s">
        <v>676</v>
      </c>
      <c r="D39" s="178">
        <f>D40</f>
        <v>0</v>
      </c>
      <c r="E39" s="178">
        <f>E40</f>
        <v>0</v>
      </c>
      <c r="F39" s="178">
        <f>F40</f>
        <v>0</v>
      </c>
      <c r="G39" s="178">
        <f t="shared" si="0"/>
        <v>0</v>
      </c>
      <c r="H39" s="674" t="e">
        <f t="shared" si="1"/>
        <v>#DIV/0!</v>
      </c>
      <c r="I39" s="178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</row>
    <row r="40" spans="1:44" s="198" customFormat="1" ht="34.5" customHeight="1">
      <c r="A40" s="590">
        <v>419100</v>
      </c>
      <c r="B40" s="210"/>
      <c r="C40" s="602" t="s">
        <v>676</v>
      </c>
      <c r="D40" s="180">
        <f>'Орг-Управа'!D232</f>
        <v>0</v>
      </c>
      <c r="E40" s="180">
        <f>'Орг-Управа'!E232</f>
        <v>0</v>
      </c>
      <c r="F40" s="180">
        <f>'Орг-Управа'!F232</f>
        <v>0</v>
      </c>
      <c r="G40" s="180">
        <f t="shared" si="0"/>
        <v>0</v>
      </c>
      <c r="H40" s="675" t="e">
        <f t="shared" si="1"/>
        <v>#DIV/0!</v>
      </c>
      <c r="I40" s="178"/>
      <c r="J40" s="193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</row>
    <row r="41" spans="1:44" s="198" customFormat="1" ht="34.5" customHeight="1">
      <c r="A41" s="589">
        <v>480000</v>
      </c>
      <c r="B41" s="210"/>
      <c r="C41" s="601" t="s">
        <v>314</v>
      </c>
      <c r="D41" s="178">
        <f>D42+D43</f>
        <v>500</v>
      </c>
      <c r="E41" s="178">
        <f>E42+E43</f>
        <v>0</v>
      </c>
      <c r="F41" s="178">
        <f>F42+F43</f>
        <v>500</v>
      </c>
      <c r="G41" s="178">
        <f t="shared" si="0"/>
        <v>0</v>
      </c>
      <c r="H41" s="674">
        <f t="shared" si="1"/>
        <v>1</v>
      </c>
      <c r="I41" s="178"/>
      <c r="J41" s="193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</row>
    <row r="42" spans="1:44" s="198" customFormat="1" ht="34.5" customHeight="1">
      <c r="A42" s="589">
        <v>487000</v>
      </c>
      <c r="B42" s="210"/>
      <c r="C42" s="601" t="s">
        <v>241</v>
      </c>
      <c r="D42" s="178">
        <f>'Орг-Управа'!D237</f>
        <v>500</v>
      </c>
      <c r="E42" s="178">
        <f>'Орг-Управа'!E237</f>
        <v>0</v>
      </c>
      <c r="F42" s="178">
        <f>'Орг-Управа'!F237</f>
        <v>500</v>
      </c>
      <c r="G42" s="178">
        <f t="shared" si="0"/>
        <v>0</v>
      </c>
      <c r="H42" s="674">
        <f t="shared" si="1"/>
        <v>1</v>
      </c>
      <c r="I42" s="178"/>
      <c r="J42" s="193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</row>
    <row r="43" spans="1:44" s="198" customFormat="1" ht="34.5" customHeight="1">
      <c r="A43" s="589">
        <v>488000</v>
      </c>
      <c r="B43" s="210"/>
      <c r="C43" s="601" t="s">
        <v>243</v>
      </c>
      <c r="D43" s="178">
        <v>0</v>
      </c>
      <c r="E43" s="178">
        <v>0</v>
      </c>
      <c r="F43" s="178">
        <v>0</v>
      </c>
      <c r="G43" s="178">
        <f t="shared" si="0"/>
        <v>0</v>
      </c>
      <c r="H43" s="674" t="e">
        <f t="shared" si="1"/>
        <v>#DIV/0!</v>
      </c>
      <c r="I43" s="178"/>
      <c r="J43" s="193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</row>
    <row r="44" spans="1:44" s="198" customFormat="1" ht="34.5" customHeight="1">
      <c r="A44" s="578" t="s">
        <v>48</v>
      </c>
      <c r="B44" s="171"/>
      <c r="C44" s="284" t="s">
        <v>490</v>
      </c>
      <c r="D44" s="211">
        <f>D45</f>
        <v>45799</v>
      </c>
      <c r="E44" s="211">
        <f>E45</f>
        <v>5000</v>
      </c>
      <c r="F44" s="211">
        <f>F45</f>
        <v>43804</v>
      </c>
      <c r="G44" s="178">
        <f t="shared" si="0"/>
        <v>-1995</v>
      </c>
      <c r="H44" s="674">
        <f t="shared" si="1"/>
        <v>0.9564400969453482</v>
      </c>
      <c r="I44" s="178"/>
      <c r="J44" s="193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1"/>
      <c r="AI44" s="191"/>
      <c r="AJ44" s="194"/>
      <c r="AK44" s="194"/>
      <c r="AL44" s="194"/>
      <c r="AM44" s="194"/>
      <c r="AN44" s="194"/>
      <c r="AO44" s="194"/>
      <c r="AP44" s="194"/>
      <c r="AQ44" s="194"/>
      <c r="AR44" s="194"/>
    </row>
    <row r="45" spans="1:44" s="200" customFormat="1" ht="34.5" customHeight="1">
      <c r="A45" s="250" t="s">
        <v>48</v>
      </c>
      <c r="B45" s="183"/>
      <c r="C45" s="404" t="s">
        <v>490</v>
      </c>
      <c r="D45" s="302">
        <f>'Орг- Ск и КН'!D50</f>
        <v>45799</v>
      </c>
      <c r="E45" s="302">
        <f>'Орг- Ск и КН'!E50</f>
        <v>5000</v>
      </c>
      <c r="F45" s="302">
        <f>'Орг- Ск и КН'!F50</f>
        <v>43804</v>
      </c>
      <c r="G45" s="180">
        <f t="shared" si="0"/>
        <v>-1995</v>
      </c>
      <c r="H45" s="675">
        <f t="shared" si="1"/>
        <v>0.9564400969453482</v>
      </c>
      <c r="I45" s="180"/>
      <c r="J45" s="199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4"/>
      <c r="AI45" s="194"/>
      <c r="AJ45" s="191"/>
      <c r="AK45" s="191"/>
      <c r="AL45" s="191"/>
      <c r="AM45" s="191"/>
      <c r="AN45" s="191"/>
      <c r="AO45" s="191"/>
      <c r="AP45" s="191"/>
      <c r="AQ45" s="191"/>
      <c r="AR45" s="191"/>
    </row>
    <row r="46" spans="1:44" s="198" customFormat="1" ht="34.5" customHeight="1">
      <c r="A46" s="231"/>
      <c r="B46" s="171"/>
      <c r="C46" s="284" t="s">
        <v>177</v>
      </c>
      <c r="D46" s="211">
        <f>D47+D68</f>
        <v>382274.12</v>
      </c>
      <c r="E46" s="211">
        <f>E47+E68</f>
        <v>33352.92</v>
      </c>
      <c r="F46" s="211">
        <f>F47+F68</f>
        <v>260518.57</v>
      </c>
      <c r="G46" s="178">
        <f t="shared" si="0"/>
        <v>-121755.54999999999</v>
      </c>
      <c r="H46" s="674">
        <f t="shared" si="1"/>
        <v>0.6814967489821179</v>
      </c>
      <c r="I46" s="178"/>
      <c r="J46" s="193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1"/>
      <c r="AI46" s="191"/>
      <c r="AJ46" s="194"/>
      <c r="AK46" s="194"/>
      <c r="AL46" s="194"/>
      <c r="AM46" s="194"/>
      <c r="AN46" s="194"/>
      <c r="AO46" s="194"/>
      <c r="AP46" s="194"/>
      <c r="AQ46" s="194"/>
      <c r="AR46" s="194"/>
    </row>
    <row r="47" spans="1:44" s="200" customFormat="1" ht="34.5" customHeight="1">
      <c r="A47" s="578" t="s">
        <v>1146</v>
      </c>
      <c r="B47" s="171"/>
      <c r="C47" s="434" t="s">
        <v>1092</v>
      </c>
      <c r="D47" s="160">
        <f>D48+D56+D58+D60+D62+D64+D66</f>
        <v>382274.12</v>
      </c>
      <c r="E47" s="160">
        <f>E48+E56+E58+E60+E62+E64+E66</f>
        <v>33352.92</v>
      </c>
      <c r="F47" s="160">
        <f>F48+F56+F58+F60+F62+F64+F66</f>
        <v>260518.57</v>
      </c>
      <c r="G47" s="178">
        <f t="shared" si="0"/>
        <v>-121755.54999999999</v>
      </c>
      <c r="H47" s="674">
        <f t="shared" si="1"/>
        <v>0.6814967489821179</v>
      </c>
      <c r="I47" s="178"/>
      <c r="J47" s="193"/>
      <c r="K47" s="191"/>
      <c r="L47" s="212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</row>
    <row r="48" spans="1:44" s="200" customFormat="1" ht="34.5" customHeight="1">
      <c r="A48" s="577" t="s">
        <v>1148</v>
      </c>
      <c r="B48" s="213"/>
      <c r="C48" s="434" t="s">
        <v>688</v>
      </c>
      <c r="D48" s="160">
        <f>SUM(D49:D55)</f>
        <v>382274.12</v>
      </c>
      <c r="E48" s="160">
        <f>SUM(E49:E55)</f>
        <v>33352.92</v>
      </c>
      <c r="F48" s="160">
        <f>SUM(F49:F55)</f>
        <v>260518.57</v>
      </c>
      <c r="G48" s="178">
        <f t="shared" si="0"/>
        <v>-121755.54999999999</v>
      </c>
      <c r="H48" s="674">
        <f t="shared" si="1"/>
        <v>0.6814967489821179</v>
      </c>
      <c r="I48" s="178"/>
      <c r="J48" s="193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</row>
    <row r="49" spans="1:44" s="200" customFormat="1" ht="34.5" customHeight="1">
      <c r="A49" s="412" t="s">
        <v>168</v>
      </c>
      <c r="B49" s="214"/>
      <c r="C49" s="522" t="s">
        <v>1069</v>
      </c>
      <c r="D49" s="187">
        <f>'Орг-Управа'!D241</f>
        <v>152000</v>
      </c>
      <c r="E49" s="187">
        <f>'Орг-Управа'!E241</f>
        <v>31740.12</v>
      </c>
      <c r="F49" s="187">
        <f>'Орг-Управа'!F241</f>
        <v>170722.13</v>
      </c>
      <c r="G49" s="180">
        <f t="shared" si="0"/>
        <v>18722.130000000005</v>
      </c>
      <c r="H49" s="675">
        <f t="shared" si="1"/>
        <v>1.1231719078947369</v>
      </c>
      <c r="I49" s="180"/>
      <c r="J49" s="193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4"/>
      <c r="AI49" s="194"/>
      <c r="AJ49" s="191"/>
      <c r="AK49" s="191"/>
      <c r="AL49" s="191"/>
      <c r="AM49" s="191"/>
      <c r="AN49" s="191"/>
      <c r="AO49" s="191"/>
      <c r="AP49" s="191"/>
      <c r="AQ49" s="191"/>
      <c r="AR49" s="191"/>
    </row>
    <row r="50" spans="1:44" s="198" customFormat="1" ht="34.5" customHeight="1">
      <c r="A50" s="412" t="s">
        <v>169</v>
      </c>
      <c r="B50" s="214"/>
      <c r="C50" s="522" t="s">
        <v>1269</v>
      </c>
      <c r="D50" s="179">
        <f>'Орг-Управа'!D261</f>
        <v>228024.12</v>
      </c>
      <c r="E50" s="179">
        <f>'Орг-Управа'!E261</f>
        <v>0</v>
      </c>
      <c r="F50" s="179">
        <f>'Орг-Управа'!F261</f>
        <v>74990.44</v>
      </c>
      <c r="G50" s="180">
        <f t="shared" si="0"/>
        <v>-153033.68</v>
      </c>
      <c r="H50" s="675">
        <f t="shared" si="1"/>
        <v>0.32887064754377743</v>
      </c>
      <c r="I50" s="180"/>
      <c r="J50" s="193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</row>
    <row r="51" spans="1:44" s="198" customFormat="1" ht="34.5" customHeight="1">
      <c r="A51" s="448">
        <v>511300</v>
      </c>
      <c r="B51" s="215"/>
      <c r="C51" s="387" t="s">
        <v>1071</v>
      </c>
      <c r="D51" s="179">
        <f>'Орг- Ск и КН'!D140+'Орг-Управа'!D271</f>
        <v>2250</v>
      </c>
      <c r="E51" s="179">
        <f>'Орг- Ск и КН'!E140+'Орг-Управа'!E271</f>
        <v>1612.8</v>
      </c>
      <c r="F51" s="179">
        <f>'Орг- Ск и КН'!F140+'Орг-Управа'!F271</f>
        <v>1000</v>
      </c>
      <c r="G51" s="180">
        <f t="shared" si="0"/>
        <v>-1250</v>
      </c>
      <c r="H51" s="675">
        <f t="shared" si="1"/>
        <v>0.4444444444444444</v>
      </c>
      <c r="I51" s="180"/>
      <c r="J51" s="193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</row>
    <row r="52" spans="1:44" s="198" customFormat="1" ht="34.5" customHeight="1">
      <c r="A52" s="448">
        <v>511400</v>
      </c>
      <c r="B52" s="215"/>
      <c r="C52" s="387" t="s">
        <v>170</v>
      </c>
      <c r="D52" s="179">
        <v>0</v>
      </c>
      <c r="E52" s="179">
        <v>0</v>
      </c>
      <c r="F52" s="179">
        <v>0</v>
      </c>
      <c r="G52" s="180">
        <f t="shared" si="0"/>
        <v>0</v>
      </c>
      <c r="H52" s="675" t="e">
        <f t="shared" si="1"/>
        <v>#DIV/0!</v>
      </c>
      <c r="I52" s="180"/>
      <c r="J52" s="193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</row>
    <row r="53" spans="1:44" s="198" customFormat="1" ht="34.5" customHeight="1">
      <c r="A53" s="448">
        <v>511500</v>
      </c>
      <c r="B53" s="215"/>
      <c r="C53" s="387" t="s">
        <v>171</v>
      </c>
      <c r="D53" s="179">
        <v>0</v>
      </c>
      <c r="E53" s="179">
        <v>0</v>
      </c>
      <c r="F53" s="179">
        <v>0</v>
      </c>
      <c r="G53" s="180">
        <f t="shared" si="0"/>
        <v>0</v>
      </c>
      <c r="H53" s="675" t="e">
        <f t="shared" si="1"/>
        <v>#DIV/0!</v>
      </c>
      <c r="I53" s="180"/>
      <c r="J53" s="193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</row>
    <row r="54" spans="1:44" s="198" customFormat="1" ht="34.5" customHeight="1">
      <c r="A54" s="448">
        <v>511600</v>
      </c>
      <c r="B54" s="215"/>
      <c r="C54" s="387" t="s">
        <v>172</v>
      </c>
      <c r="D54" s="179">
        <v>0</v>
      </c>
      <c r="E54" s="179">
        <v>0</v>
      </c>
      <c r="F54" s="179">
        <v>0</v>
      </c>
      <c r="G54" s="180">
        <f t="shared" si="0"/>
        <v>0</v>
      </c>
      <c r="H54" s="675" t="e">
        <f t="shared" si="1"/>
        <v>#DIV/0!</v>
      </c>
      <c r="I54" s="180"/>
      <c r="J54" s="193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</row>
    <row r="55" spans="1:44" s="198" customFormat="1" ht="34.5" customHeight="1">
      <c r="A55" s="448">
        <v>511700</v>
      </c>
      <c r="B55" s="215"/>
      <c r="C55" s="387" t="s">
        <v>1072</v>
      </c>
      <c r="D55" s="179">
        <f>'Орг-Управа'!D295</f>
        <v>0</v>
      </c>
      <c r="E55" s="179">
        <f>'Орг-Управа'!E295</f>
        <v>0</v>
      </c>
      <c r="F55" s="179">
        <f>'Орг-Управа'!F295</f>
        <v>13806</v>
      </c>
      <c r="G55" s="180">
        <f t="shared" si="0"/>
        <v>13806</v>
      </c>
      <c r="H55" s="675" t="e">
        <f t="shared" si="1"/>
        <v>#DIV/0!</v>
      </c>
      <c r="I55" s="180"/>
      <c r="J55" s="193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</row>
    <row r="56" spans="1:44" s="198" customFormat="1" ht="34.5" customHeight="1">
      <c r="A56" s="591">
        <v>512000</v>
      </c>
      <c r="B56" s="216"/>
      <c r="C56" s="596" t="s">
        <v>173</v>
      </c>
      <c r="D56" s="160">
        <f>D57</f>
        <v>0</v>
      </c>
      <c r="E56" s="160">
        <f>E57</f>
        <v>0</v>
      </c>
      <c r="F56" s="160">
        <f>F57</f>
        <v>0</v>
      </c>
      <c r="G56" s="178">
        <f t="shared" si="0"/>
        <v>0</v>
      </c>
      <c r="H56" s="674" t="e">
        <f t="shared" si="1"/>
        <v>#DIV/0!</v>
      </c>
      <c r="I56" s="178"/>
      <c r="J56" s="193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</row>
    <row r="57" spans="1:44" s="198" customFormat="1" ht="34.5" customHeight="1">
      <c r="A57" s="448">
        <v>512100</v>
      </c>
      <c r="B57" s="215"/>
      <c r="C57" s="387" t="s">
        <v>173</v>
      </c>
      <c r="D57" s="179">
        <v>0</v>
      </c>
      <c r="E57" s="179">
        <v>0</v>
      </c>
      <c r="F57" s="179">
        <v>0</v>
      </c>
      <c r="G57" s="180">
        <f t="shared" si="0"/>
        <v>0</v>
      </c>
      <c r="H57" s="675" t="e">
        <f t="shared" si="1"/>
        <v>#DIV/0!</v>
      </c>
      <c r="I57" s="180"/>
      <c r="J57" s="193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</row>
    <row r="58" spans="1:44" s="198" customFormat="1" ht="34.5" customHeight="1">
      <c r="A58" s="591">
        <v>513000</v>
      </c>
      <c r="B58" s="216"/>
      <c r="C58" s="596" t="s">
        <v>1073</v>
      </c>
      <c r="D58" s="160">
        <f>D59</f>
        <v>0</v>
      </c>
      <c r="E58" s="160">
        <f>E59</f>
        <v>0</v>
      </c>
      <c r="F58" s="160">
        <f>F59</f>
        <v>0</v>
      </c>
      <c r="G58" s="178">
        <f t="shared" si="0"/>
        <v>0</v>
      </c>
      <c r="H58" s="674" t="e">
        <f t="shared" si="1"/>
        <v>#DIV/0!</v>
      </c>
      <c r="I58" s="178"/>
      <c r="J58" s="193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1"/>
      <c r="AI58" s="191"/>
      <c r="AJ58" s="194"/>
      <c r="AK58" s="194"/>
      <c r="AL58" s="194"/>
      <c r="AM58" s="194"/>
      <c r="AN58" s="194"/>
      <c r="AO58" s="194"/>
      <c r="AP58" s="194"/>
      <c r="AQ58" s="194"/>
      <c r="AR58" s="194"/>
    </row>
    <row r="59" spans="1:44" s="200" customFormat="1" ht="34.5" customHeight="1">
      <c r="A59" s="412" t="s">
        <v>174</v>
      </c>
      <c r="B59" s="214"/>
      <c r="C59" s="522" t="s">
        <v>696</v>
      </c>
      <c r="D59" s="179">
        <f>'Орг-Управа'!D300</f>
        <v>0</v>
      </c>
      <c r="E59" s="179">
        <f>'Орг-Управа'!E300</f>
        <v>0</v>
      </c>
      <c r="F59" s="179">
        <f>'Орг-Управа'!F300</f>
        <v>0</v>
      </c>
      <c r="G59" s="180">
        <f t="shared" si="0"/>
        <v>0</v>
      </c>
      <c r="H59" s="675" t="e">
        <f t="shared" si="1"/>
        <v>#DIV/0!</v>
      </c>
      <c r="I59" s="180"/>
      <c r="J59" s="193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</row>
    <row r="60" spans="1:44" s="200" customFormat="1" ht="34.5" customHeight="1">
      <c r="A60" s="577" t="s">
        <v>1153</v>
      </c>
      <c r="B60" s="213"/>
      <c r="C60" s="434" t="s">
        <v>1154</v>
      </c>
      <c r="D60" s="160">
        <f>D61</f>
        <v>0</v>
      </c>
      <c r="E60" s="160">
        <f>E61</f>
        <v>0</v>
      </c>
      <c r="F60" s="160">
        <f>F61</f>
        <v>0</v>
      </c>
      <c r="G60" s="178">
        <f t="shared" si="0"/>
        <v>0</v>
      </c>
      <c r="H60" s="674" t="e">
        <f t="shared" si="1"/>
        <v>#DIV/0!</v>
      </c>
      <c r="I60" s="178"/>
      <c r="J60" s="193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217"/>
      <c r="AI60" s="217"/>
      <c r="AJ60" s="191"/>
      <c r="AK60" s="191"/>
      <c r="AL60" s="191"/>
      <c r="AM60" s="191"/>
      <c r="AN60" s="191"/>
      <c r="AO60" s="191"/>
      <c r="AP60" s="191"/>
      <c r="AQ60" s="191"/>
      <c r="AR60" s="191"/>
    </row>
    <row r="61" spans="1:44" s="219" customFormat="1" ht="34.5" customHeight="1">
      <c r="A61" s="592">
        <v>514111</v>
      </c>
      <c r="B61" s="182"/>
      <c r="C61" s="522" t="s">
        <v>1154</v>
      </c>
      <c r="D61" s="179">
        <v>0</v>
      </c>
      <c r="E61" s="179">
        <v>0</v>
      </c>
      <c r="F61" s="179">
        <v>0</v>
      </c>
      <c r="G61" s="180">
        <f t="shared" si="0"/>
        <v>0</v>
      </c>
      <c r="H61" s="675" t="e">
        <f t="shared" si="1"/>
        <v>#DIV/0!</v>
      </c>
      <c r="I61" s="180"/>
      <c r="J61" s="193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8"/>
      <c r="AI61" s="218"/>
      <c r="AJ61" s="217"/>
      <c r="AK61" s="217"/>
      <c r="AL61" s="217"/>
      <c r="AM61" s="217"/>
      <c r="AN61" s="217"/>
      <c r="AO61" s="217"/>
      <c r="AP61" s="217"/>
      <c r="AQ61" s="217"/>
      <c r="AR61" s="217"/>
    </row>
    <row r="62" spans="1:44" s="221" customFormat="1" ht="34.5" customHeight="1">
      <c r="A62" s="593">
        <v>515000</v>
      </c>
      <c r="B62" s="220"/>
      <c r="C62" s="470" t="s">
        <v>1156</v>
      </c>
      <c r="D62" s="160">
        <f>D63</f>
        <v>0</v>
      </c>
      <c r="E62" s="160">
        <f>E63</f>
        <v>0</v>
      </c>
      <c r="F62" s="160">
        <f>F63</f>
        <v>0</v>
      </c>
      <c r="G62" s="178">
        <f t="shared" si="0"/>
        <v>0</v>
      </c>
      <c r="H62" s="674" t="e">
        <f t="shared" si="1"/>
        <v>#DIV/0!</v>
      </c>
      <c r="I62" s="178"/>
      <c r="J62" s="193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191"/>
      <c r="AI62" s="191"/>
      <c r="AJ62" s="218"/>
      <c r="AK62" s="218"/>
      <c r="AL62" s="218"/>
      <c r="AM62" s="218"/>
      <c r="AN62" s="218"/>
      <c r="AO62" s="218"/>
      <c r="AP62" s="218"/>
      <c r="AQ62" s="218"/>
      <c r="AR62" s="218"/>
    </row>
    <row r="63" spans="1:44" s="200" customFormat="1" ht="34.5" customHeight="1">
      <c r="A63" s="594" t="s">
        <v>175</v>
      </c>
      <c r="B63" s="222"/>
      <c r="C63" s="603" t="s">
        <v>1156</v>
      </c>
      <c r="D63" s="223">
        <v>0</v>
      </c>
      <c r="E63" s="223">
        <v>0</v>
      </c>
      <c r="F63" s="223">
        <v>0</v>
      </c>
      <c r="G63" s="180">
        <f t="shared" si="0"/>
        <v>0</v>
      </c>
      <c r="H63" s="675" t="e">
        <f t="shared" si="1"/>
        <v>#DIV/0!</v>
      </c>
      <c r="I63" s="180"/>
      <c r="J63" s="199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4"/>
      <c r="AI63" s="194"/>
      <c r="AJ63" s="191"/>
      <c r="AK63" s="191"/>
      <c r="AL63" s="191"/>
      <c r="AM63" s="191"/>
      <c r="AN63" s="191"/>
      <c r="AO63" s="191"/>
      <c r="AP63" s="191"/>
      <c r="AQ63" s="191"/>
      <c r="AR63" s="191"/>
    </row>
    <row r="64" spans="1:44" s="198" customFormat="1" ht="34.5" customHeight="1">
      <c r="A64" s="595" t="s">
        <v>1157</v>
      </c>
      <c r="B64" s="224"/>
      <c r="C64" s="604" t="s">
        <v>12</v>
      </c>
      <c r="D64" s="225">
        <f>D65</f>
        <v>0</v>
      </c>
      <c r="E64" s="225">
        <f>E65</f>
        <v>0</v>
      </c>
      <c r="F64" s="225">
        <f>F65</f>
        <v>0</v>
      </c>
      <c r="G64" s="178">
        <f t="shared" si="0"/>
        <v>0</v>
      </c>
      <c r="H64" s="674" t="e">
        <f t="shared" si="1"/>
        <v>#DIV/0!</v>
      </c>
      <c r="I64" s="178"/>
      <c r="J64" s="193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1"/>
      <c r="AI64" s="191"/>
      <c r="AJ64" s="194"/>
      <c r="AK64" s="194"/>
      <c r="AL64" s="194"/>
      <c r="AM64" s="194"/>
      <c r="AN64" s="194"/>
      <c r="AO64" s="194"/>
      <c r="AP64" s="194"/>
      <c r="AQ64" s="194"/>
      <c r="AR64" s="194"/>
    </row>
    <row r="65" spans="1:44" s="200" customFormat="1" ht="34.5" customHeight="1">
      <c r="A65" s="594" t="s">
        <v>176</v>
      </c>
      <c r="B65" s="222"/>
      <c r="C65" s="605" t="s">
        <v>12</v>
      </c>
      <c r="D65" s="223">
        <v>0</v>
      </c>
      <c r="E65" s="223">
        <v>0</v>
      </c>
      <c r="F65" s="223">
        <v>0</v>
      </c>
      <c r="G65" s="180">
        <f t="shared" si="0"/>
        <v>0</v>
      </c>
      <c r="H65" s="675" t="e">
        <f t="shared" si="1"/>
        <v>#DIV/0!</v>
      </c>
      <c r="I65" s="180"/>
      <c r="J65" s="199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4"/>
      <c r="AI65" s="198"/>
      <c r="AJ65" s="191"/>
      <c r="AK65" s="191"/>
      <c r="AL65" s="191"/>
      <c r="AM65" s="191"/>
      <c r="AN65" s="191"/>
      <c r="AO65" s="191"/>
      <c r="AP65" s="191"/>
      <c r="AQ65" s="191"/>
      <c r="AR65" s="191"/>
    </row>
    <row r="66" spans="1:35" s="198" customFormat="1" ht="34.5" customHeight="1">
      <c r="A66" s="591">
        <v>518000</v>
      </c>
      <c r="B66" s="226"/>
      <c r="C66" s="596" t="s">
        <v>256</v>
      </c>
      <c r="D66" s="227">
        <f>D67</f>
        <v>0</v>
      </c>
      <c r="E66" s="227">
        <f>E67</f>
        <v>0</v>
      </c>
      <c r="F66" s="227">
        <f>F67</f>
        <v>0</v>
      </c>
      <c r="G66" s="178">
        <f t="shared" si="0"/>
        <v>0</v>
      </c>
      <c r="H66" s="674" t="e">
        <f t="shared" si="1"/>
        <v>#DIV/0!</v>
      </c>
      <c r="I66" s="178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1"/>
      <c r="AI66" s="200"/>
    </row>
    <row r="67" spans="1:35" s="200" customFormat="1" ht="34.5" customHeight="1">
      <c r="A67" s="387">
        <v>518100</v>
      </c>
      <c r="B67" s="228"/>
      <c r="C67" s="387" t="s">
        <v>256</v>
      </c>
      <c r="D67" s="223">
        <v>0</v>
      </c>
      <c r="E67" s="223">
        <v>0</v>
      </c>
      <c r="F67" s="223">
        <v>0</v>
      </c>
      <c r="G67" s="180">
        <f t="shared" si="0"/>
        <v>0</v>
      </c>
      <c r="H67" s="675" t="e">
        <f t="shared" si="1"/>
        <v>#DIV/0!</v>
      </c>
      <c r="I67" s="180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4"/>
      <c r="AI67" s="229"/>
    </row>
    <row r="68" spans="1:35" s="200" customFormat="1" ht="34.5" customHeight="1">
      <c r="A68" s="596">
        <v>580000</v>
      </c>
      <c r="B68" s="228"/>
      <c r="C68" s="284" t="s">
        <v>1274</v>
      </c>
      <c r="D68" s="225">
        <f>D69</f>
        <v>0</v>
      </c>
      <c r="E68" s="225">
        <f>E69</f>
        <v>0</v>
      </c>
      <c r="F68" s="225">
        <f>F69</f>
        <v>0</v>
      </c>
      <c r="G68" s="178">
        <f t="shared" si="0"/>
        <v>0</v>
      </c>
      <c r="H68" s="674" t="e">
        <f t="shared" si="1"/>
        <v>#DIV/0!</v>
      </c>
      <c r="I68" s="180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4"/>
      <c r="AI68" s="229"/>
    </row>
    <row r="69" spans="1:35" s="200" customFormat="1" ht="34.5" customHeight="1">
      <c r="A69" s="596">
        <v>581000</v>
      </c>
      <c r="B69" s="228"/>
      <c r="C69" s="284" t="s">
        <v>1274</v>
      </c>
      <c r="D69" s="225">
        <f>SUM(D70:D71)</f>
        <v>0</v>
      </c>
      <c r="E69" s="225">
        <f>SUM(E70:E71)</f>
        <v>0</v>
      </c>
      <c r="F69" s="225">
        <f>SUM(F70:F71)</f>
        <v>0</v>
      </c>
      <c r="G69" s="178">
        <f>F69-D69</f>
        <v>0</v>
      </c>
      <c r="H69" s="674" t="e">
        <f>F69/D69</f>
        <v>#DIV/0!</v>
      </c>
      <c r="I69" s="180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4"/>
      <c r="AI69" s="229"/>
    </row>
    <row r="70" spans="1:35" s="200" customFormat="1" ht="34.5" customHeight="1">
      <c r="A70" s="387">
        <v>581100</v>
      </c>
      <c r="B70" s="228"/>
      <c r="C70" s="404" t="s">
        <v>1275</v>
      </c>
      <c r="D70" s="223">
        <v>0</v>
      </c>
      <c r="E70" s="223">
        <v>0</v>
      </c>
      <c r="F70" s="223">
        <v>0</v>
      </c>
      <c r="G70" s="180">
        <f>F70-D70</f>
        <v>0</v>
      </c>
      <c r="H70" s="675" t="e">
        <f>F70/D70</f>
        <v>#DIV/0!</v>
      </c>
      <c r="I70" s="180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4"/>
      <c r="AI70" s="229"/>
    </row>
    <row r="71" spans="1:35" s="200" customFormat="1" ht="34.5" customHeight="1">
      <c r="A71" s="387">
        <v>581200</v>
      </c>
      <c r="B71" s="228"/>
      <c r="C71" s="404" t="s">
        <v>1276</v>
      </c>
      <c r="D71" s="223">
        <v>0</v>
      </c>
      <c r="E71" s="223">
        <v>0</v>
      </c>
      <c r="F71" s="223">
        <v>0</v>
      </c>
      <c r="G71" s="180">
        <f>F71-D71</f>
        <v>0</v>
      </c>
      <c r="H71" s="675" t="e">
        <f>F71/D71</f>
        <v>#DIV/0!</v>
      </c>
      <c r="I71" s="180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4"/>
      <c r="AI71" s="229"/>
    </row>
    <row r="72" spans="1:35" s="198" customFormat="1" ht="34.5" customHeight="1">
      <c r="A72" s="596"/>
      <c r="B72" s="226"/>
      <c r="C72" s="284" t="s">
        <v>1277</v>
      </c>
      <c r="D72" s="227">
        <f>D4+D46</f>
        <v>1825689.94</v>
      </c>
      <c r="E72" s="227">
        <f>E4+E46</f>
        <v>941079.6000000001</v>
      </c>
      <c r="F72" s="227">
        <f>F4+F46</f>
        <v>1789289.7900000003</v>
      </c>
      <c r="G72" s="178">
        <f>F72-D72</f>
        <v>-36400.149999999674</v>
      </c>
      <c r="H72" s="674">
        <f>F72/D72</f>
        <v>0.9800622497815814</v>
      </c>
      <c r="I72" s="178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1"/>
      <c r="AI72" s="200"/>
    </row>
    <row r="73" spans="1:34" s="200" customFormat="1" ht="34.5" customHeight="1">
      <c r="A73" s="549"/>
      <c r="C73" s="549"/>
      <c r="D73" s="230"/>
      <c r="E73" s="230"/>
      <c r="F73" s="230"/>
      <c r="G73" s="230"/>
      <c r="H73" s="230"/>
      <c r="I73" s="230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</row>
    <row r="74" spans="1:34" s="200" customFormat="1" ht="18.75">
      <c r="A74" s="549"/>
      <c r="C74" s="549"/>
      <c r="D74" s="141"/>
      <c r="E74" s="141"/>
      <c r="F74" s="141"/>
      <c r="G74" s="230"/>
      <c r="H74" s="230"/>
      <c r="I74" s="230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</row>
    <row r="75" spans="1:34" s="5" customFormat="1" ht="12.75">
      <c r="A75" s="597"/>
      <c r="C75" s="597"/>
      <c r="D75" s="141"/>
      <c r="E75" s="141"/>
      <c r="F75" s="141"/>
      <c r="G75" s="141"/>
      <c r="H75" s="141"/>
      <c r="I75" s="14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4" s="5" customFormat="1" ht="12.75">
      <c r="A76" s="597"/>
      <c r="C76" s="597"/>
      <c r="D76" s="141"/>
      <c r="E76" s="141"/>
      <c r="F76" s="141"/>
      <c r="G76" s="141"/>
      <c r="H76" s="141"/>
      <c r="I76" s="14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4" s="5" customFormat="1" ht="12.75">
      <c r="A77" s="597"/>
      <c r="C77" s="597"/>
      <c r="D77" s="143"/>
      <c r="E77" s="143"/>
      <c r="F77" s="143"/>
      <c r="G77" s="141"/>
      <c r="H77" s="141"/>
      <c r="I77" s="14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1:35" s="5" customFormat="1" ht="12.75">
      <c r="A78" s="597"/>
      <c r="C78" s="597"/>
      <c r="D78" s="143"/>
      <c r="E78" s="143"/>
      <c r="F78" s="143"/>
      <c r="G78" s="143"/>
      <c r="H78" s="143"/>
      <c r="I78" s="143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3"/>
      <c r="AI78" s="10"/>
    </row>
    <row r="79" spans="1:34" s="10" customFormat="1" ht="12.75">
      <c r="A79" s="597"/>
      <c r="B79" s="5"/>
      <c r="C79" s="597"/>
      <c r="D79" s="143"/>
      <c r="E79" s="143"/>
      <c r="F79" s="143"/>
      <c r="G79" s="143"/>
      <c r="H79" s="143"/>
      <c r="I79" s="143"/>
      <c r="J79" s="33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/>
      <c r="AC79" s="33"/>
      <c r="AD79" s="33"/>
      <c r="AE79" s="33"/>
      <c r="AF79" s="33"/>
      <c r="AG79" s="33"/>
      <c r="AH79" s="33"/>
    </row>
    <row r="80" spans="1:34" s="10" customFormat="1" ht="12.75">
      <c r="A80" s="597"/>
      <c r="B80" s="5"/>
      <c r="C80" s="597"/>
      <c r="D80" s="143"/>
      <c r="E80" s="143"/>
      <c r="F80" s="143"/>
      <c r="G80" s="143"/>
      <c r="H80" s="143"/>
      <c r="I80" s="143"/>
      <c r="J80" s="33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3"/>
      <c r="AC80" s="33"/>
      <c r="AD80" s="33"/>
      <c r="AE80" s="33"/>
      <c r="AF80" s="33"/>
      <c r="AG80" s="33"/>
      <c r="AH80" s="33"/>
    </row>
    <row r="81" spans="1:34" s="10" customFormat="1" ht="12.75">
      <c r="A81" s="597"/>
      <c r="B81" s="5"/>
      <c r="C81" s="597"/>
      <c r="D81" s="143"/>
      <c r="E81" s="143"/>
      <c r="F81" s="143"/>
      <c r="G81" s="143"/>
      <c r="H81" s="143"/>
      <c r="I81" s="143"/>
      <c r="J81" s="33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3"/>
      <c r="AC81" s="33"/>
      <c r="AD81" s="33"/>
      <c r="AE81" s="33"/>
      <c r="AF81" s="33"/>
      <c r="AG81" s="33"/>
      <c r="AH81" s="33"/>
    </row>
    <row r="82" spans="1:34" s="10" customFormat="1" ht="12.75">
      <c r="A82" s="597"/>
      <c r="B82" s="5"/>
      <c r="C82" s="597"/>
      <c r="D82" s="143"/>
      <c r="E82" s="143"/>
      <c r="F82" s="143"/>
      <c r="G82" s="143"/>
      <c r="H82" s="143"/>
      <c r="I82" s="143"/>
      <c r="J82" s="33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/>
      <c r="AC82" s="33"/>
      <c r="AD82" s="33"/>
      <c r="AE82" s="33"/>
      <c r="AF82" s="33"/>
      <c r="AG82" s="33"/>
      <c r="AH82" s="33"/>
    </row>
    <row r="83" spans="1:34" s="10" customFormat="1" ht="12.75">
      <c r="A83" s="597"/>
      <c r="B83" s="5"/>
      <c r="C83" s="597"/>
      <c r="D83" s="143"/>
      <c r="E83" s="143"/>
      <c r="F83" s="143"/>
      <c r="G83" s="143"/>
      <c r="H83" s="143"/>
      <c r="I83" s="143"/>
      <c r="J83" s="33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3"/>
      <c r="AC83" s="33"/>
      <c r="AD83" s="33"/>
      <c r="AE83" s="33"/>
      <c r="AF83" s="33"/>
      <c r="AG83" s="33"/>
      <c r="AH83" s="33"/>
    </row>
    <row r="84" spans="1:34" s="10" customFormat="1" ht="12.75">
      <c r="A84" s="597"/>
      <c r="B84" s="5"/>
      <c r="C84" s="597"/>
      <c r="D84" s="143"/>
      <c r="E84" s="143"/>
      <c r="F84" s="143"/>
      <c r="G84" s="143"/>
      <c r="H84" s="143"/>
      <c r="I84" s="143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3"/>
      <c r="AC84" s="33"/>
      <c r="AD84" s="33"/>
      <c r="AE84" s="33"/>
      <c r="AF84" s="33"/>
      <c r="AG84" s="33"/>
      <c r="AH84" s="33"/>
    </row>
    <row r="85" spans="1:34" s="10" customFormat="1" ht="12.75">
      <c r="A85" s="597"/>
      <c r="B85" s="5"/>
      <c r="C85" s="597"/>
      <c r="D85" s="143"/>
      <c r="E85" s="143"/>
      <c r="F85" s="143"/>
      <c r="G85" s="143"/>
      <c r="H85" s="143"/>
      <c r="I85" s="143"/>
      <c r="J85" s="33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3"/>
      <c r="AC85" s="33"/>
      <c r="AD85" s="33"/>
      <c r="AE85" s="33"/>
      <c r="AF85" s="33"/>
      <c r="AG85" s="33"/>
      <c r="AH85" s="33"/>
    </row>
    <row r="86" spans="1:34" s="10" customFormat="1" ht="12.75">
      <c r="A86" s="597"/>
      <c r="B86" s="5"/>
      <c r="C86" s="597"/>
      <c r="D86" s="143"/>
      <c r="E86" s="143"/>
      <c r="F86" s="143"/>
      <c r="G86" s="143"/>
      <c r="H86" s="143"/>
      <c r="I86" s="143"/>
      <c r="J86" s="33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3"/>
      <c r="AC86" s="33"/>
      <c r="AD86" s="33"/>
      <c r="AE86" s="33"/>
      <c r="AF86" s="33"/>
      <c r="AG86" s="33"/>
      <c r="AH86" s="33"/>
    </row>
    <row r="87" spans="1:34" s="10" customFormat="1" ht="12.75">
      <c r="A87" s="597"/>
      <c r="B87" s="5"/>
      <c r="C87" s="597"/>
      <c r="D87" s="143"/>
      <c r="E87" s="143"/>
      <c r="F87" s="143"/>
      <c r="G87" s="143"/>
      <c r="H87" s="143"/>
      <c r="I87" s="143"/>
      <c r="J87" s="33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/>
      <c r="AC87" s="33"/>
      <c r="AD87" s="33"/>
      <c r="AE87" s="33"/>
      <c r="AF87" s="33"/>
      <c r="AG87" s="33"/>
      <c r="AH87" s="33"/>
    </row>
    <row r="88" spans="1:34" s="10" customFormat="1" ht="12.75">
      <c r="A88" s="597"/>
      <c r="B88" s="5"/>
      <c r="C88" s="597"/>
      <c r="D88" s="143"/>
      <c r="E88" s="143"/>
      <c r="F88" s="143"/>
      <c r="G88" s="143"/>
      <c r="H88" s="143"/>
      <c r="I88" s="143"/>
      <c r="J88" s="33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/>
      <c r="AC88" s="33"/>
      <c r="AD88" s="33"/>
      <c r="AE88" s="33"/>
      <c r="AF88" s="33"/>
      <c r="AG88" s="33"/>
      <c r="AH88" s="33"/>
    </row>
    <row r="89" spans="1:34" s="10" customFormat="1" ht="12.75">
      <c r="A89" s="597"/>
      <c r="B89" s="5"/>
      <c r="C89" s="597"/>
      <c r="D89" s="143"/>
      <c r="E89" s="143"/>
      <c r="F89" s="143"/>
      <c r="G89" s="143"/>
      <c r="H89" s="143"/>
      <c r="I89" s="143"/>
      <c r="J89" s="33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3"/>
      <c r="AC89" s="33"/>
      <c r="AD89" s="33"/>
      <c r="AE89" s="33"/>
      <c r="AF89" s="33"/>
      <c r="AG89" s="33"/>
      <c r="AH89" s="33"/>
    </row>
    <row r="90" spans="1:34" s="10" customFormat="1" ht="12.75">
      <c r="A90" s="597"/>
      <c r="B90" s="5"/>
      <c r="C90" s="597"/>
      <c r="D90" s="143"/>
      <c r="E90" s="143"/>
      <c r="F90" s="143"/>
      <c r="G90" s="143"/>
      <c r="H90" s="143"/>
      <c r="I90" s="143"/>
      <c r="J90" s="33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3"/>
      <c r="AC90" s="33"/>
      <c r="AD90" s="33"/>
      <c r="AE90" s="33"/>
      <c r="AF90" s="33"/>
      <c r="AG90" s="33"/>
      <c r="AH90" s="33"/>
    </row>
    <row r="91" spans="1:34" s="10" customFormat="1" ht="12.75">
      <c r="A91" s="597"/>
      <c r="B91" s="5"/>
      <c r="C91" s="597"/>
      <c r="D91" s="143"/>
      <c r="E91" s="143"/>
      <c r="F91" s="143"/>
      <c r="G91" s="143"/>
      <c r="H91" s="143"/>
      <c r="I91" s="143"/>
      <c r="J91" s="33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3"/>
      <c r="AC91" s="33"/>
      <c r="AD91" s="33"/>
      <c r="AE91" s="33"/>
      <c r="AF91" s="33"/>
      <c r="AG91" s="33"/>
      <c r="AH91" s="33"/>
    </row>
    <row r="92" spans="1:34" s="10" customFormat="1" ht="12.75">
      <c r="A92" s="597"/>
      <c r="B92" s="5"/>
      <c r="C92" s="597"/>
      <c r="D92" s="143"/>
      <c r="E92" s="143"/>
      <c r="F92" s="143"/>
      <c r="G92" s="143"/>
      <c r="H92" s="143"/>
      <c r="I92" s="143"/>
      <c r="J92" s="33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/>
      <c r="AC92" s="33"/>
      <c r="AD92" s="33"/>
      <c r="AE92" s="33"/>
      <c r="AF92" s="33"/>
      <c r="AG92" s="33"/>
      <c r="AH92" s="33"/>
    </row>
    <row r="93" spans="1:34" s="10" customFormat="1" ht="12.75">
      <c r="A93" s="597"/>
      <c r="B93" s="5"/>
      <c r="C93" s="597"/>
      <c r="D93" s="143"/>
      <c r="E93" s="143"/>
      <c r="F93" s="143"/>
      <c r="G93" s="143"/>
      <c r="H93" s="143"/>
      <c r="I93" s="143"/>
      <c r="J93" s="33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/>
      <c r="AC93" s="33"/>
      <c r="AD93" s="33"/>
      <c r="AE93" s="33"/>
      <c r="AF93" s="33"/>
      <c r="AG93" s="33"/>
      <c r="AH93" s="33"/>
    </row>
    <row r="94" spans="1:34" s="10" customFormat="1" ht="12.75">
      <c r="A94" s="597"/>
      <c r="B94" s="5"/>
      <c r="C94" s="597"/>
      <c r="D94" s="143"/>
      <c r="E94" s="143"/>
      <c r="F94" s="143"/>
      <c r="G94" s="143"/>
      <c r="H94" s="143"/>
      <c r="I94" s="143"/>
      <c r="J94" s="3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3"/>
      <c r="AC94" s="33"/>
      <c r="AD94" s="33"/>
      <c r="AE94" s="33"/>
      <c r="AF94" s="33"/>
      <c r="AG94" s="33"/>
      <c r="AH94" s="33"/>
    </row>
    <row r="95" spans="1:34" s="10" customFormat="1" ht="12.75">
      <c r="A95" s="597"/>
      <c r="B95" s="5"/>
      <c r="C95" s="597"/>
      <c r="D95" s="143"/>
      <c r="E95" s="143"/>
      <c r="F95" s="143"/>
      <c r="G95" s="143"/>
      <c r="H95" s="143"/>
      <c r="I95" s="143"/>
      <c r="J95" s="3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3"/>
      <c r="AC95" s="33"/>
      <c r="AD95" s="33"/>
      <c r="AE95" s="33"/>
      <c r="AF95" s="33"/>
      <c r="AG95" s="33"/>
      <c r="AH95" s="33"/>
    </row>
    <row r="96" spans="1:34" s="10" customFormat="1" ht="12.75">
      <c r="A96" s="597"/>
      <c r="B96" s="5"/>
      <c r="C96" s="597"/>
      <c r="D96" s="143"/>
      <c r="E96" s="143"/>
      <c r="F96" s="143"/>
      <c r="G96" s="143"/>
      <c r="H96" s="143"/>
      <c r="I96" s="143"/>
      <c r="J96" s="3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/>
      <c r="AC96" s="33"/>
      <c r="AD96" s="33"/>
      <c r="AE96" s="33"/>
      <c r="AF96" s="33"/>
      <c r="AG96" s="33"/>
      <c r="AH96" s="33"/>
    </row>
    <row r="97" spans="1:34" s="10" customFormat="1" ht="12.75">
      <c r="A97" s="597"/>
      <c r="B97" s="5"/>
      <c r="C97" s="597"/>
      <c r="D97" s="143"/>
      <c r="E97" s="143"/>
      <c r="F97" s="143"/>
      <c r="G97" s="143"/>
      <c r="H97" s="143"/>
      <c r="I97" s="143"/>
      <c r="J97" s="3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3"/>
      <c r="AC97" s="33"/>
      <c r="AD97" s="33"/>
      <c r="AE97" s="33"/>
      <c r="AF97" s="33"/>
      <c r="AG97" s="33"/>
      <c r="AH97" s="33"/>
    </row>
    <row r="98" spans="1:34" s="10" customFormat="1" ht="12.75">
      <c r="A98" s="597"/>
      <c r="B98" s="5"/>
      <c r="C98" s="597"/>
      <c r="D98" s="143"/>
      <c r="E98" s="143"/>
      <c r="F98" s="143"/>
      <c r="G98" s="143"/>
      <c r="H98" s="143"/>
      <c r="I98" s="143"/>
      <c r="J98" s="3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/>
      <c r="AC98" s="33"/>
      <c r="AD98" s="33"/>
      <c r="AE98" s="33"/>
      <c r="AF98" s="33"/>
      <c r="AG98" s="33"/>
      <c r="AH98" s="33"/>
    </row>
    <row r="99" spans="1:35" s="10" customFormat="1" ht="12.75">
      <c r="A99" s="597"/>
      <c r="B99" s="5"/>
      <c r="C99" s="597"/>
      <c r="D99" s="143"/>
      <c r="E99" s="143"/>
      <c r="F99" s="143"/>
      <c r="G99" s="143"/>
      <c r="H99" s="143"/>
      <c r="I99" s="143"/>
      <c r="J99" s="33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3"/>
      <c r="AC99" s="33"/>
      <c r="AD99" s="33"/>
      <c r="AE99" s="33"/>
      <c r="AF99" s="33"/>
      <c r="AG99" s="33"/>
      <c r="AH99" s="6"/>
      <c r="AI99" s="4"/>
    </row>
    <row r="100" spans="1:10" ht="12.75">
      <c r="A100" s="597"/>
      <c r="B100" s="5"/>
      <c r="C100" s="597"/>
      <c r="G100" s="143"/>
      <c r="H100" s="143"/>
      <c r="I100" s="143"/>
      <c r="J100" s="33"/>
    </row>
    <row r="101" spans="1:10" ht="12.75">
      <c r="A101" s="597"/>
      <c r="B101" s="5"/>
      <c r="C101" s="597"/>
      <c r="J101" s="33"/>
    </row>
    <row r="562" ht="12.75">
      <c r="K562" s="8"/>
    </row>
  </sheetData>
  <sheetProtection/>
  <mergeCells count="1">
    <mergeCell ref="A1:I1"/>
  </mergeCells>
  <printOptions horizontalCentered="1" verticalCentered="1"/>
  <pageMargins left="0.4724409448818898" right="0.4330708661417323" top="0.31496062992125984" bottom="0.1968503937007874" header="0.35433070866141736" footer="0.2755905511811024"/>
  <pageSetup fitToHeight="4" fitToWidth="1" horizontalDpi="600" verticalDpi="600" orientation="landscape" paperSize="9" scale="73" r:id="rId1"/>
  <headerFooter alignWithMargins="0">
    <oddFooter>&amp;CСтрана &amp;P од &amp;N</oddFooter>
  </headerFooter>
  <rowBreaks count="3" manualBreakCount="3">
    <brk id="20" max="8" man="1"/>
    <brk id="40" max="8" man="1"/>
    <brk id="6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="70" zoomScaleNormal="95" zoomScaleSheetLayoutView="70" zoomScalePageLayoutView="0" workbookViewId="0" topLeftCell="A68">
      <selection activeCell="B53" sqref="B53"/>
    </sheetView>
  </sheetViews>
  <sheetFormatPr defaultColWidth="9.00390625" defaultRowHeight="11.25"/>
  <cols>
    <col min="1" max="1" width="15.625" style="611" customWidth="1"/>
    <col min="2" max="2" width="55.625" style="611" customWidth="1"/>
    <col min="3" max="7" width="20.625" style="4" customWidth="1"/>
    <col min="8" max="8" width="20.625" style="4" hidden="1" customWidth="1"/>
    <col min="9" max="9" width="13.875" style="4" hidden="1" customWidth="1"/>
    <col min="10" max="10" width="9.50390625" style="4" hidden="1" customWidth="1"/>
    <col min="11" max="11" width="9.00390625" style="4" hidden="1" customWidth="1"/>
    <col min="12" max="16384" width="9.00390625" style="4" customWidth="1"/>
  </cols>
  <sheetData>
    <row r="1" spans="1:2" s="339" customFormat="1" ht="34.5" customHeight="1">
      <c r="A1" s="606"/>
      <c r="B1" s="612" t="s">
        <v>404</v>
      </c>
    </row>
    <row r="2" spans="1:8" s="289" customFormat="1" ht="34.5" customHeight="1">
      <c r="A2" s="607"/>
      <c r="B2" s="607"/>
      <c r="C2" s="288"/>
      <c r="D2" s="288"/>
      <c r="E2" s="288"/>
      <c r="F2" s="288"/>
      <c r="G2" s="288"/>
      <c r="H2" s="288"/>
    </row>
    <row r="3" spans="1:10" s="461" customFormat="1" ht="82.5" customHeight="1">
      <c r="A3" s="248" t="s">
        <v>178</v>
      </c>
      <c r="B3" s="172" t="s">
        <v>179</v>
      </c>
      <c r="C3" s="173" t="s">
        <v>384</v>
      </c>
      <c r="D3" s="173" t="s">
        <v>1278</v>
      </c>
      <c r="E3" s="173" t="s">
        <v>352</v>
      </c>
      <c r="F3" s="173" t="s">
        <v>857</v>
      </c>
      <c r="G3" s="173" t="s">
        <v>859</v>
      </c>
      <c r="H3" s="173"/>
      <c r="I3" s="174" t="s">
        <v>494</v>
      </c>
      <c r="J3" s="256"/>
    </row>
    <row r="4" spans="1:10" s="260" customFormat="1" ht="30" customHeight="1">
      <c r="A4" s="129">
        <v>1</v>
      </c>
      <c r="B4" s="129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/>
      <c r="I4" s="64"/>
      <c r="J4" s="252"/>
    </row>
    <row r="5" spans="1:10" s="131" customFormat="1" ht="30" customHeight="1">
      <c r="A5" s="129"/>
      <c r="B5" s="170" t="s">
        <v>180</v>
      </c>
      <c r="C5" s="162">
        <f>C6+C27+C46+C64</f>
        <v>-171806</v>
      </c>
      <c r="D5" s="162">
        <f>D6+D27+D46+D64</f>
        <v>-113478.47</v>
      </c>
      <c r="E5" s="162">
        <f>E6+E27+E46+E64</f>
        <v>-161878</v>
      </c>
      <c r="F5" s="162">
        <f>E5-C5</f>
        <v>9928</v>
      </c>
      <c r="G5" s="524">
        <f>E5/C5</f>
        <v>0.9422138924135361</v>
      </c>
      <c r="H5" s="162"/>
      <c r="I5" s="64"/>
      <c r="J5" s="88"/>
    </row>
    <row r="6" spans="1:10" s="130" customFormat="1" ht="30" customHeight="1">
      <c r="A6" s="161"/>
      <c r="B6" s="170" t="s">
        <v>194</v>
      </c>
      <c r="C6" s="162">
        <f>SUM(C8-C17)</f>
        <v>0</v>
      </c>
      <c r="D6" s="162">
        <f>SUM(D8-D17)</f>
        <v>0</v>
      </c>
      <c r="E6" s="162">
        <f>SUM(E8-E17)</f>
        <v>0</v>
      </c>
      <c r="F6" s="162">
        <f aca="true" t="shared" si="0" ref="F6:F64">E6-C6</f>
        <v>0</v>
      </c>
      <c r="G6" s="524" t="e">
        <f aca="true" t="shared" si="1" ref="G6:G64">E6/C6</f>
        <v>#DIV/0!</v>
      </c>
      <c r="H6" s="162"/>
      <c r="I6" s="64"/>
      <c r="J6" s="88"/>
    </row>
    <row r="7" spans="1:10" s="130" customFormat="1" ht="30" customHeight="1">
      <c r="A7" s="170">
        <v>910000</v>
      </c>
      <c r="B7" s="170" t="s">
        <v>1098</v>
      </c>
      <c r="C7" s="162">
        <f>C8+C14</f>
        <v>0</v>
      </c>
      <c r="D7" s="162">
        <f>D8+D14</f>
        <v>0</v>
      </c>
      <c r="E7" s="162">
        <f>E8+E14</f>
        <v>0</v>
      </c>
      <c r="F7" s="162">
        <f t="shared" si="0"/>
        <v>0</v>
      </c>
      <c r="G7" s="524" t="e">
        <f t="shared" si="1"/>
        <v>#DIV/0!</v>
      </c>
      <c r="H7" s="162"/>
      <c r="I7" s="64"/>
      <c r="J7" s="88"/>
    </row>
    <row r="8" spans="1:12" s="131" customFormat="1" ht="30" customHeight="1">
      <c r="A8" s="170">
        <v>911000</v>
      </c>
      <c r="B8" s="170" t="s">
        <v>1098</v>
      </c>
      <c r="C8" s="163">
        <f>SUM(C9:C13)</f>
        <v>0</v>
      </c>
      <c r="D8" s="163">
        <f>SUM(D9:D13)</f>
        <v>0</v>
      </c>
      <c r="E8" s="163">
        <f>SUM(E9:E13)</f>
        <v>0</v>
      </c>
      <c r="F8" s="162">
        <f t="shared" si="0"/>
        <v>0</v>
      </c>
      <c r="G8" s="524" t="e">
        <f t="shared" si="1"/>
        <v>#DIV/0!</v>
      </c>
      <c r="H8" s="162"/>
      <c r="I8" s="132">
        <f>'РАСХ.И ИЗДАЦИ'!D6</f>
        <v>569587.91</v>
      </c>
      <c r="J8" s="128"/>
      <c r="L8" s="133"/>
    </row>
    <row r="9" spans="1:12" s="131" customFormat="1" ht="30" customHeight="1">
      <c r="A9" s="608">
        <v>911100</v>
      </c>
      <c r="B9" s="613" t="s">
        <v>315</v>
      </c>
      <c r="C9" s="164">
        <v>0</v>
      </c>
      <c r="D9" s="164">
        <v>0</v>
      </c>
      <c r="E9" s="164">
        <v>0</v>
      </c>
      <c r="F9" s="165">
        <f t="shared" si="0"/>
        <v>0</v>
      </c>
      <c r="G9" s="539" t="e">
        <f t="shared" si="1"/>
        <v>#DIV/0!</v>
      </c>
      <c r="H9" s="162"/>
      <c r="I9" s="132">
        <f>'РАСХ.И ИЗДАЦИ'!D47</f>
        <v>382274.12</v>
      </c>
      <c r="J9" s="128"/>
      <c r="L9" s="133"/>
    </row>
    <row r="10" spans="1:12" s="130" customFormat="1" ht="30" customHeight="1">
      <c r="A10" s="608">
        <v>911200</v>
      </c>
      <c r="B10" s="602" t="s">
        <v>181</v>
      </c>
      <c r="C10" s="164">
        <v>0</v>
      </c>
      <c r="D10" s="164">
        <v>0</v>
      </c>
      <c r="E10" s="164">
        <v>0</v>
      </c>
      <c r="F10" s="165">
        <f t="shared" si="0"/>
        <v>0</v>
      </c>
      <c r="G10" s="539" t="e">
        <f t="shared" si="1"/>
        <v>#DIV/0!</v>
      </c>
      <c r="H10" s="165"/>
      <c r="I10" s="134"/>
      <c r="J10" s="99"/>
      <c r="L10" s="135"/>
    </row>
    <row r="11" spans="1:10" s="130" customFormat="1" ht="30" customHeight="1">
      <c r="A11" s="608">
        <v>911300</v>
      </c>
      <c r="B11" s="603" t="s">
        <v>182</v>
      </c>
      <c r="C11" s="166">
        <v>0</v>
      </c>
      <c r="D11" s="166">
        <v>0</v>
      </c>
      <c r="E11" s="166">
        <v>0</v>
      </c>
      <c r="F11" s="165">
        <f t="shared" si="0"/>
        <v>0</v>
      </c>
      <c r="G11" s="539" t="e">
        <f t="shared" si="1"/>
        <v>#DIV/0!</v>
      </c>
      <c r="H11" s="165"/>
      <c r="I11" s="81" t="e">
        <f>'РАСХ.И ИЗДАЦИ'!#REF!</f>
        <v>#REF!</v>
      </c>
      <c r="J11" s="99"/>
    </row>
    <row r="12" spans="1:10" s="130" customFormat="1" ht="30" customHeight="1">
      <c r="A12" s="608">
        <v>911400</v>
      </c>
      <c r="B12" s="404" t="s">
        <v>183</v>
      </c>
      <c r="C12" s="167">
        <v>0</v>
      </c>
      <c r="D12" s="167">
        <v>0</v>
      </c>
      <c r="E12" s="167">
        <v>0</v>
      </c>
      <c r="F12" s="165">
        <f t="shared" si="0"/>
        <v>0</v>
      </c>
      <c r="G12" s="539" t="e">
        <f t="shared" si="1"/>
        <v>#DIV/0!</v>
      </c>
      <c r="H12" s="165"/>
      <c r="I12" s="81"/>
      <c r="J12" s="99"/>
    </row>
    <row r="13" spans="1:10" s="130" customFormat="1" ht="30" customHeight="1">
      <c r="A13" s="608">
        <v>911500</v>
      </c>
      <c r="B13" s="404" t="s">
        <v>316</v>
      </c>
      <c r="C13" s="167">
        <v>0</v>
      </c>
      <c r="D13" s="167">
        <v>0</v>
      </c>
      <c r="E13" s="167">
        <v>0</v>
      </c>
      <c r="F13" s="165">
        <f t="shared" si="0"/>
        <v>0</v>
      </c>
      <c r="G13" s="539" t="e">
        <f t="shared" si="1"/>
        <v>#DIV/0!</v>
      </c>
      <c r="H13" s="165"/>
      <c r="I13" s="81"/>
      <c r="J13" s="99"/>
    </row>
    <row r="14" spans="1:10" s="130" customFormat="1" ht="34.5" customHeight="1">
      <c r="A14" s="170">
        <v>918000</v>
      </c>
      <c r="B14" s="284" t="s">
        <v>262</v>
      </c>
      <c r="C14" s="518">
        <f>C15+C16</f>
        <v>0</v>
      </c>
      <c r="D14" s="518">
        <f>D15+D16</f>
        <v>0</v>
      </c>
      <c r="E14" s="518">
        <f>E15+E16</f>
        <v>0</v>
      </c>
      <c r="F14" s="162">
        <f t="shared" si="0"/>
        <v>0</v>
      </c>
      <c r="G14" s="524" t="e">
        <f t="shared" si="1"/>
        <v>#DIV/0!</v>
      </c>
      <c r="H14" s="165"/>
      <c r="I14" s="81"/>
      <c r="J14" s="99"/>
    </row>
    <row r="15" spans="1:10" s="130" customFormat="1" ht="34.5" customHeight="1">
      <c r="A15" s="608">
        <v>918100</v>
      </c>
      <c r="B15" s="404" t="s">
        <v>317</v>
      </c>
      <c r="C15" s="167">
        <v>0</v>
      </c>
      <c r="D15" s="167">
        <v>0</v>
      </c>
      <c r="E15" s="167">
        <v>0</v>
      </c>
      <c r="F15" s="165">
        <f t="shared" si="0"/>
        <v>0</v>
      </c>
      <c r="G15" s="539" t="e">
        <f t="shared" si="1"/>
        <v>#DIV/0!</v>
      </c>
      <c r="H15" s="165"/>
      <c r="I15" s="81"/>
      <c r="J15" s="99"/>
    </row>
    <row r="16" spans="1:10" s="130" customFormat="1" ht="34.5" customHeight="1">
      <c r="A16" s="608">
        <v>918200</v>
      </c>
      <c r="B16" s="404" t="s">
        <v>318</v>
      </c>
      <c r="C16" s="167">
        <v>0</v>
      </c>
      <c r="D16" s="167">
        <v>0</v>
      </c>
      <c r="E16" s="167">
        <v>0</v>
      </c>
      <c r="F16" s="165">
        <f t="shared" si="0"/>
        <v>0</v>
      </c>
      <c r="G16" s="539" t="e">
        <f t="shared" si="1"/>
        <v>#DIV/0!</v>
      </c>
      <c r="H16" s="165"/>
      <c r="I16" s="81"/>
      <c r="J16" s="99"/>
    </row>
    <row r="17" spans="1:10" s="130" customFormat="1" ht="30" customHeight="1">
      <c r="A17" s="170">
        <v>610000</v>
      </c>
      <c r="B17" s="587" t="s">
        <v>1075</v>
      </c>
      <c r="C17" s="163">
        <f>C18+C24</f>
        <v>0</v>
      </c>
      <c r="D17" s="163">
        <f>D18+D24</f>
        <v>0</v>
      </c>
      <c r="E17" s="163">
        <f>E18+E24</f>
        <v>0</v>
      </c>
      <c r="F17" s="162">
        <f t="shared" si="0"/>
        <v>0</v>
      </c>
      <c r="G17" s="524" t="e">
        <f t="shared" si="1"/>
        <v>#DIV/0!</v>
      </c>
      <c r="H17" s="162"/>
      <c r="I17" s="132" t="e">
        <f>SUM(I8:I11)</f>
        <v>#REF!</v>
      </c>
      <c r="J17" s="99"/>
    </row>
    <row r="18" spans="1:10" s="137" customFormat="1" ht="30" customHeight="1">
      <c r="A18" s="170">
        <v>611000</v>
      </c>
      <c r="B18" s="170" t="s">
        <v>1075</v>
      </c>
      <c r="C18" s="163">
        <f>SUM(C19:C23)</f>
        <v>0</v>
      </c>
      <c r="D18" s="163">
        <f>SUM(D19:D23)</f>
        <v>0</v>
      </c>
      <c r="E18" s="163">
        <f>SUM(E19:E23)</f>
        <v>0</v>
      </c>
      <c r="F18" s="162">
        <f t="shared" si="0"/>
        <v>0</v>
      </c>
      <c r="G18" s="524" t="e">
        <f t="shared" si="1"/>
        <v>#DIV/0!</v>
      </c>
      <c r="H18" s="162"/>
      <c r="I18" s="136"/>
      <c r="J18" s="136"/>
    </row>
    <row r="19" spans="1:10" s="137" customFormat="1" ht="30" customHeight="1">
      <c r="A19" s="609">
        <v>611100</v>
      </c>
      <c r="B19" s="609" t="s">
        <v>319</v>
      </c>
      <c r="C19" s="164">
        <v>0</v>
      </c>
      <c r="D19" s="164">
        <v>0</v>
      </c>
      <c r="E19" s="164">
        <v>0</v>
      </c>
      <c r="F19" s="165">
        <f t="shared" si="0"/>
        <v>0</v>
      </c>
      <c r="G19" s="539" t="e">
        <f t="shared" si="1"/>
        <v>#DIV/0!</v>
      </c>
      <c r="H19" s="165"/>
      <c r="I19" s="136"/>
      <c r="J19" s="136"/>
    </row>
    <row r="20" spans="1:10" s="137" customFormat="1" ht="30" customHeight="1">
      <c r="A20" s="609">
        <v>611200</v>
      </c>
      <c r="B20" s="609" t="s">
        <v>184</v>
      </c>
      <c r="C20" s="164">
        <v>0</v>
      </c>
      <c r="D20" s="164">
        <v>0</v>
      </c>
      <c r="E20" s="164">
        <v>0</v>
      </c>
      <c r="F20" s="165">
        <f t="shared" si="0"/>
        <v>0</v>
      </c>
      <c r="G20" s="539" t="e">
        <f t="shared" si="1"/>
        <v>#DIV/0!</v>
      </c>
      <c r="H20" s="165"/>
      <c r="I20" s="136"/>
      <c r="J20" s="138"/>
    </row>
    <row r="21" spans="1:10" s="130" customFormat="1" ht="30" customHeight="1">
      <c r="A21" s="608">
        <v>611300</v>
      </c>
      <c r="B21" s="613" t="s">
        <v>185</v>
      </c>
      <c r="C21" s="164">
        <v>0</v>
      </c>
      <c r="D21" s="164">
        <v>0</v>
      </c>
      <c r="E21" s="164">
        <v>0</v>
      </c>
      <c r="F21" s="165">
        <f t="shared" si="0"/>
        <v>0</v>
      </c>
      <c r="G21" s="539" t="e">
        <f t="shared" si="1"/>
        <v>#DIV/0!</v>
      </c>
      <c r="H21" s="165"/>
      <c r="I21" s="97" t="s">
        <v>494</v>
      </c>
      <c r="J21" s="125"/>
    </row>
    <row r="22" spans="1:10" s="130" customFormat="1" ht="30" customHeight="1">
      <c r="A22" s="412" t="s">
        <v>186</v>
      </c>
      <c r="B22" s="522" t="s">
        <v>1076</v>
      </c>
      <c r="C22" s="164">
        <v>0</v>
      </c>
      <c r="D22" s="164">
        <v>0</v>
      </c>
      <c r="E22" s="164">
        <v>0</v>
      </c>
      <c r="F22" s="165">
        <f t="shared" si="0"/>
        <v>0</v>
      </c>
      <c r="G22" s="539" t="e">
        <f t="shared" si="1"/>
        <v>#DIV/0!</v>
      </c>
      <c r="H22" s="165"/>
      <c r="I22" s="101" t="e">
        <f>'РАСХ.И ИЗДАЦИ'!#REF!</f>
        <v>#REF!</v>
      </c>
      <c r="J22" s="102"/>
    </row>
    <row r="23" spans="1:10" s="130" customFormat="1" ht="30" customHeight="1">
      <c r="A23" s="412" t="s">
        <v>320</v>
      </c>
      <c r="B23" s="522" t="s">
        <v>321</v>
      </c>
      <c r="C23" s="164">
        <v>0</v>
      </c>
      <c r="D23" s="164">
        <v>0</v>
      </c>
      <c r="E23" s="164">
        <v>0</v>
      </c>
      <c r="F23" s="165">
        <f t="shared" si="0"/>
        <v>0</v>
      </c>
      <c r="G23" s="539" t="e">
        <f t="shared" si="1"/>
        <v>#DIV/0!</v>
      </c>
      <c r="H23" s="165"/>
      <c r="I23" s="320"/>
      <c r="J23" s="102"/>
    </row>
    <row r="24" spans="1:10" s="130" customFormat="1" ht="34.5" customHeight="1">
      <c r="A24" s="577" t="s">
        <v>263</v>
      </c>
      <c r="B24" s="434" t="s">
        <v>264</v>
      </c>
      <c r="C24" s="163">
        <f>SUM(C25:C26)</f>
        <v>0</v>
      </c>
      <c r="D24" s="163">
        <f>SUM(D25:D26)</f>
        <v>0</v>
      </c>
      <c r="E24" s="163">
        <f>SUM(E25:E26)</f>
        <v>0</v>
      </c>
      <c r="F24" s="162">
        <f t="shared" si="0"/>
        <v>0</v>
      </c>
      <c r="G24" s="524" t="e">
        <f t="shared" si="1"/>
        <v>#DIV/0!</v>
      </c>
      <c r="H24" s="165"/>
      <c r="I24" s="320"/>
      <c r="J24" s="102"/>
    </row>
    <row r="25" spans="1:10" s="130" customFormat="1" ht="34.5" customHeight="1">
      <c r="A25" s="412" t="s">
        <v>375</v>
      </c>
      <c r="B25" s="522" t="s">
        <v>376</v>
      </c>
      <c r="C25" s="164">
        <v>0</v>
      </c>
      <c r="D25" s="164">
        <v>0</v>
      </c>
      <c r="E25" s="164">
        <v>0</v>
      </c>
      <c r="F25" s="165">
        <f t="shared" si="0"/>
        <v>0</v>
      </c>
      <c r="G25" s="539" t="e">
        <f t="shared" si="1"/>
        <v>#DIV/0!</v>
      </c>
      <c r="H25" s="165"/>
      <c r="I25" s="320"/>
      <c r="J25" s="102"/>
    </row>
    <row r="26" spans="1:10" s="130" customFormat="1" ht="34.5" customHeight="1">
      <c r="A26" s="412" t="s">
        <v>377</v>
      </c>
      <c r="B26" s="522" t="s">
        <v>378</v>
      </c>
      <c r="C26" s="164">
        <v>0</v>
      </c>
      <c r="D26" s="164">
        <v>0</v>
      </c>
      <c r="E26" s="164">
        <v>0</v>
      </c>
      <c r="F26" s="165">
        <f t="shared" si="0"/>
        <v>0</v>
      </c>
      <c r="G26" s="539" t="e">
        <f t="shared" si="1"/>
        <v>#DIV/0!</v>
      </c>
      <c r="H26" s="165"/>
      <c r="I26" s="320"/>
      <c r="J26" s="102"/>
    </row>
    <row r="27" spans="1:10" s="140" customFormat="1" ht="30" customHeight="1">
      <c r="A27" s="610"/>
      <c r="B27" s="610" t="s">
        <v>322</v>
      </c>
      <c r="C27" s="163">
        <f>C28-C35</f>
        <v>-171806</v>
      </c>
      <c r="D27" s="163">
        <f>D28-D35</f>
        <v>-113478.47</v>
      </c>
      <c r="E27" s="163">
        <f>E28-E35</f>
        <v>-171806</v>
      </c>
      <c r="F27" s="162">
        <f t="shared" si="0"/>
        <v>0</v>
      </c>
      <c r="G27" s="524">
        <f t="shared" si="1"/>
        <v>1</v>
      </c>
      <c r="H27" s="162"/>
      <c r="I27" s="139"/>
      <c r="J27" s="139"/>
    </row>
    <row r="28" spans="1:10" s="130" customFormat="1" ht="30" customHeight="1">
      <c r="A28" s="170">
        <v>920000</v>
      </c>
      <c r="B28" s="170" t="s">
        <v>187</v>
      </c>
      <c r="C28" s="162">
        <f>C29+C32</f>
        <v>0</v>
      </c>
      <c r="D28" s="162">
        <f>D29+D32</f>
        <v>0</v>
      </c>
      <c r="E28" s="162">
        <f>E29+E32</f>
        <v>0</v>
      </c>
      <c r="F28" s="162">
        <f t="shared" si="0"/>
        <v>0</v>
      </c>
      <c r="G28" s="524" t="e">
        <f t="shared" si="1"/>
        <v>#DIV/0!</v>
      </c>
      <c r="H28" s="162"/>
      <c r="I28" s="64" t="s">
        <v>494</v>
      </c>
      <c r="J28" s="88"/>
    </row>
    <row r="29" spans="1:10" s="131" customFormat="1" ht="30" customHeight="1">
      <c r="A29" s="170">
        <v>921000</v>
      </c>
      <c r="B29" s="284" t="s">
        <v>187</v>
      </c>
      <c r="C29" s="162">
        <f>SUM(C30:C31)</f>
        <v>0</v>
      </c>
      <c r="D29" s="162">
        <f>SUM(D30:D31)</f>
        <v>0</v>
      </c>
      <c r="E29" s="162">
        <f>SUM(E30:E31)</f>
        <v>0</v>
      </c>
      <c r="F29" s="162">
        <f t="shared" si="0"/>
        <v>0</v>
      </c>
      <c r="G29" s="524" t="e">
        <f t="shared" si="1"/>
        <v>#DIV/0!</v>
      </c>
      <c r="H29" s="162"/>
      <c r="I29" s="64"/>
      <c r="J29" s="88"/>
    </row>
    <row r="30" spans="1:10" s="130" customFormat="1" ht="34.5" customHeight="1">
      <c r="A30" s="250" t="s">
        <v>188</v>
      </c>
      <c r="B30" s="404" t="s">
        <v>323</v>
      </c>
      <c r="C30" s="165">
        <v>0</v>
      </c>
      <c r="D30" s="165">
        <v>0</v>
      </c>
      <c r="E30" s="165">
        <v>0</v>
      </c>
      <c r="F30" s="165">
        <f t="shared" si="0"/>
        <v>0</v>
      </c>
      <c r="G30" s="539" t="e">
        <f t="shared" si="1"/>
        <v>#DIV/0!</v>
      </c>
      <c r="H30" s="165"/>
      <c r="I30" s="103" t="e">
        <f>'РАСХ.И ИЗДАЦИ'!#REF!</f>
        <v>#REF!</v>
      </c>
      <c r="J30" s="104"/>
    </row>
    <row r="31" spans="1:10" s="130" customFormat="1" ht="30" customHeight="1">
      <c r="A31" s="250" t="s">
        <v>325</v>
      </c>
      <c r="B31" s="404" t="s">
        <v>324</v>
      </c>
      <c r="C31" s="165">
        <v>0</v>
      </c>
      <c r="D31" s="165">
        <v>0</v>
      </c>
      <c r="E31" s="165">
        <v>0</v>
      </c>
      <c r="F31" s="165">
        <f t="shared" si="0"/>
        <v>0</v>
      </c>
      <c r="G31" s="539" t="e">
        <f t="shared" si="1"/>
        <v>#DIV/0!</v>
      </c>
      <c r="H31" s="165"/>
      <c r="I31" s="103" t="e">
        <f>'РАСХ.И ИЗДАЦИ'!#REF!</f>
        <v>#REF!</v>
      </c>
      <c r="J31" s="104"/>
    </row>
    <row r="32" spans="1:10" s="130" customFormat="1" ht="34.5" customHeight="1">
      <c r="A32" s="578" t="s">
        <v>267</v>
      </c>
      <c r="B32" s="284" t="s">
        <v>268</v>
      </c>
      <c r="C32" s="162">
        <f>SUM(C33:C34)</f>
        <v>0</v>
      </c>
      <c r="D32" s="162">
        <f>SUM(D33:D34)</f>
        <v>0</v>
      </c>
      <c r="E32" s="162">
        <f>SUM(E33:E34)</f>
        <v>0</v>
      </c>
      <c r="F32" s="162">
        <f t="shared" si="0"/>
        <v>0</v>
      </c>
      <c r="G32" s="524" t="e">
        <f t="shared" si="1"/>
        <v>#DIV/0!</v>
      </c>
      <c r="H32" s="165"/>
      <c r="I32" s="103"/>
      <c r="J32" s="104"/>
    </row>
    <row r="33" spans="1:10" s="130" customFormat="1" ht="34.5" customHeight="1">
      <c r="A33" s="250" t="s">
        <v>326</v>
      </c>
      <c r="B33" s="404" t="s">
        <v>327</v>
      </c>
      <c r="C33" s="165">
        <v>0</v>
      </c>
      <c r="D33" s="165">
        <v>0</v>
      </c>
      <c r="E33" s="165">
        <v>0</v>
      </c>
      <c r="F33" s="165">
        <f t="shared" si="0"/>
        <v>0</v>
      </c>
      <c r="G33" s="539" t="e">
        <f t="shared" si="1"/>
        <v>#DIV/0!</v>
      </c>
      <c r="H33" s="165"/>
      <c r="I33" s="103"/>
      <c r="J33" s="104"/>
    </row>
    <row r="34" spans="1:10" s="130" customFormat="1" ht="34.5" customHeight="1">
      <c r="A34" s="250" t="s">
        <v>328</v>
      </c>
      <c r="B34" s="404" t="s">
        <v>329</v>
      </c>
      <c r="C34" s="165">
        <v>0</v>
      </c>
      <c r="D34" s="165">
        <v>0</v>
      </c>
      <c r="E34" s="165">
        <v>0</v>
      </c>
      <c r="F34" s="165">
        <f t="shared" si="0"/>
        <v>0</v>
      </c>
      <c r="G34" s="539" t="e">
        <f t="shared" si="1"/>
        <v>#DIV/0!</v>
      </c>
      <c r="H34" s="165"/>
      <c r="I34" s="103"/>
      <c r="J34" s="104"/>
    </row>
    <row r="35" spans="1:10" s="131" customFormat="1" ht="30" customHeight="1">
      <c r="A35" s="578" t="s">
        <v>44</v>
      </c>
      <c r="B35" s="284" t="s">
        <v>1078</v>
      </c>
      <c r="C35" s="168">
        <f>C36+C42</f>
        <v>171806</v>
      </c>
      <c r="D35" s="168">
        <f>D36+D42</f>
        <v>113478.47</v>
      </c>
      <c r="E35" s="168">
        <f>E36+E42</f>
        <v>171806</v>
      </c>
      <c r="F35" s="162">
        <f t="shared" si="0"/>
        <v>0</v>
      </c>
      <c r="G35" s="524">
        <f t="shared" si="1"/>
        <v>1</v>
      </c>
      <c r="H35" s="162"/>
      <c r="I35" s="126"/>
      <c r="J35" s="127"/>
    </row>
    <row r="36" spans="1:10" s="131" customFormat="1" ht="30" customHeight="1">
      <c r="A36" s="578" t="s">
        <v>46</v>
      </c>
      <c r="B36" s="434" t="s">
        <v>1078</v>
      </c>
      <c r="C36" s="168">
        <f>SUM(C37:C41)</f>
        <v>171806</v>
      </c>
      <c r="D36" s="168">
        <f>SUM(D37:D41)</f>
        <v>113478.47</v>
      </c>
      <c r="E36" s="168">
        <f>SUM(E37:E41)</f>
        <v>171806</v>
      </c>
      <c r="F36" s="162">
        <f t="shared" si="0"/>
        <v>0</v>
      </c>
      <c r="G36" s="524">
        <f t="shared" si="1"/>
        <v>1</v>
      </c>
      <c r="H36" s="162"/>
      <c r="I36" s="126"/>
      <c r="J36" s="127"/>
    </row>
    <row r="37" spans="1:10" s="130" customFormat="1" ht="34.5" customHeight="1">
      <c r="A37" s="250" t="s">
        <v>189</v>
      </c>
      <c r="B37" s="404" t="s">
        <v>359</v>
      </c>
      <c r="C37" s="169">
        <v>0</v>
      </c>
      <c r="D37" s="169">
        <v>0</v>
      </c>
      <c r="E37" s="169">
        <v>0</v>
      </c>
      <c r="F37" s="165">
        <f t="shared" si="0"/>
        <v>0</v>
      </c>
      <c r="G37" s="539" t="e">
        <f t="shared" si="1"/>
        <v>#DIV/0!</v>
      </c>
      <c r="H37" s="165"/>
      <c r="I37" s="103" t="e">
        <f>'РАСХ.И ИЗДАЦИ'!#REF!</f>
        <v>#REF!</v>
      </c>
      <c r="J37" s="104"/>
    </row>
    <row r="38" spans="1:10" s="130" customFormat="1" ht="34.5" customHeight="1">
      <c r="A38" s="608">
        <v>621200</v>
      </c>
      <c r="B38" s="404" t="s">
        <v>190</v>
      </c>
      <c r="C38" s="165">
        <v>0</v>
      </c>
      <c r="D38" s="165">
        <v>0</v>
      </c>
      <c r="E38" s="165">
        <v>0</v>
      </c>
      <c r="F38" s="165">
        <f t="shared" si="0"/>
        <v>0</v>
      </c>
      <c r="G38" s="539" t="e">
        <f t="shared" si="1"/>
        <v>#DIV/0!</v>
      </c>
      <c r="H38" s="165"/>
      <c r="I38" s="103" t="e">
        <f>'РАСХ.И ИЗДАЦИ'!#REF!</f>
        <v>#REF!</v>
      </c>
      <c r="J38" s="104"/>
    </row>
    <row r="39" spans="1:10" s="130" customFormat="1" ht="34.5" customHeight="1">
      <c r="A39" s="608">
        <v>621300</v>
      </c>
      <c r="B39" s="404" t="s">
        <v>744</v>
      </c>
      <c r="C39" s="165">
        <f>'Орг-Управа'!D307</f>
        <v>171806</v>
      </c>
      <c r="D39" s="165">
        <v>113478.47</v>
      </c>
      <c r="E39" s="165">
        <v>171806</v>
      </c>
      <c r="F39" s="165">
        <f t="shared" si="0"/>
        <v>0</v>
      </c>
      <c r="G39" s="539">
        <f t="shared" si="1"/>
        <v>1</v>
      </c>
      <c r="H39" s="165"/>
      <c r="I39" s="103"/>
      <c r="J39" s="104"/>
    </row>
    <row r="40" spans="1:10" s="130" customFormat="1" ht="34.5" customHeight="1">
      <c r="A40" s="608">
        <v>621400</v>
      </c>
      <c r="B40" s="404" t="s">
        <v>191</v>
      </c>
      <c r="C40" s="165">
        <v>0</v>
      </c>
      <c r="D40" s="165">
        <v>0</v>
      </c>
      <c r="E40" s="165">
        <v>0</v>
      </c>
      <c r="F40" s="165">
        <f t="shared" si="0"/>
        <v>0</v>
      </c>
      <c r="G40" s="539" t="e">
        <f t="shared" si="1"/>
        <v>#DIV/0!</v>
      </c>
      <c r="H40" s="165"/>
      <c r="I40" s="103"/>
      <c r="J40" s="104"/>
    </row>
    <row r="41" spans="1:10" s="130" customFormat="1" ht="34.5" customHeight="1">
      <c r="A41" s="608">
        <v>621900</v>
      </c>
      <c r="B41" s="404" t="s">
        <v>192</v>
      </c>
      <c r="C41" s="165">
        <v>0</v>
      </c>
      <c r="D41" s="165">
        <v>0</v>
      </c>
      <c r="E41" s="165">
        <v>0</v>
      </c>
      <c r="F41" s="165">
        <f t="shared" si="0"/>
        <v>0</v>
      </c>
      <c r="G41" s="539" t="e">
        <f t="shared" si="1"/>
        <v>#DIV/0!</v>
      </c>
      <c r="H41" s="165"/>
      <c r="I41" s="103"/>
      <c r="J41" s="104"/>
    </row>
    <row r="42" spans="1:10" s="130" customFormat="1" ht="34.5" customHeight="1">
      <c r="A42" s="170">
        <v>628000</v>
      </c>
      <c r="B42" s="284" t="s">
        <v>270</v>
      </c>
      <c r="C42" s="162">
        <f>SUM(C43:C44)</f>
        <v>0</v>
      </c>
      <c r="D42" s="162">
        <f>SUM(D43:D44)</f>
        <v>0</v>
      </c>
      <c r="E42" s="162">
        <f>SUM(E43:E44)</f>
        <v>0</v>
      </c>
      <c r="F42" s="162">
        <f t="shared" si="0"/>
        <v>0</v>
      </c>
      <c r="G42" s="524" t="e">
        <f t="shared" si="1"/>
        <v>#DIV/0!</v>
      </c>
      <c r="H42" s="165"/>
      <c r="I42" s="103"/>
      <c r="J42" s="104"/>
    </row>
    <row r="43" spans="1:10" s="130" customFormat="1" ht="34.5" customHeight="1">
      <c r="A43" s="608">
        <v>628100</v>
      </c>
      <c r="B43" s="404" t="s">
        <v>360</v>
      </c>
      <c r="C43" s="165">
        <v>0</v>
      </c>
      <c r="D43" s="165">
        <v>0</v>
      </c>
      <c r="E43" s="165">
        <v>0</v>
      </c>
      <c r="F43" s="165">
        <f t="shared" si="0"/>
        <v>0</v>
      </c>
      <c r="G43" s="539" t="e">
        <f t="shared" si="1"/>
        <v>#DIV/0!</v>
      </c>
      <c r="H43" s="165"/>
      <c r="I43" s="103"/>
      <c r="J43" s="104"/>
    </row>
    <row r="44" spans="1:10" s="130" customFormat="1" ht="34.5" customHeight="1">
      <c r="A44" s="608">
        <v>628200</v>
      </c>
      <c r="B44" s="404" t="s">
        <v>361</v>
      </c>
      <c r="C44" s="165">
        <v>0</v>
      </c>
      <c r="D44" s="165">
        <v>0</v>
      </c>
      <c r="E44" s="165">
        <v>0</v>
      </c>
      <c r="F44" s="165">
        <f t="shared" si="0"/>
        <v>0</v>
      </c>
      <c r="G44" s="539" t="e">
        <f t="shared" si="1"/>
        <v>#DIV/0!</v>
      </c>
      <c r="H44" s="165"/>
      <c r="I44" s="103"/>
      <c r="J44" s="104"/>
    </row>
    <row r="45" spans="1:10" s="130" customFormat="1" ht="30" customHeight="1">
      <c r="A45" s="608"/>
      <c r="B45" s="284" t="s">
        <v>362</v>
      </c>
      <c r="C45" s="162">
        <f>C46-C55</f>
        <v>0</v>
      </c>
      <c r="D45" s="162">
        <f>D46-D55</f>
        <v>0</v>
      </c>
      <c r="E45" s="162">
        <f>E46-E55</f>
        <v>-53144</v>
      </c>
      <c r="F45" s="162">
        <f t="shared" si="0"/>
        <v>-53144</v>
      </c>
      <c r="G45" s="524" t="e">
        <f t="shared" si="1"/>
        <v>#DIV/0!</v>
      </c>
      <c r="H45" s="165"/>
      <c r="I45" s="103"/>
      <c r="J45" s="104"/>
    </row>
    <row r="46" spans="1:10" s="131" customFormat="1" ht="30" customHeight="1">
      <c r="A46" s="170">
        <v>930000</v>
      </c>
      <c r="B46" s="284" t="s">
        <v>272</v>
      </c>
      <c r="C46" s="162">
        <f>C47+C52</f>
        <v>0</v>
      </c>
      <c r="D46" s="162">
        <f>D47+D52</f>
        <v>0</v>
      </c>
      <c r="E46" s="162">
        <f>E47+E52</f>
        <v>9928</v>
      </c>
      <c r="F46" s="162">
        <f t="shared" si="0"/>
        <v>9928</v>
      </c>
      <c r="G46" s="524" t="e">
        <f t="shared" si="1"/>
        <v>#DIV/0!</v>
      </c>
      <c r="H46" s="162"/>
      <c r="I46" s="126"/>
      <c r="J46" s="127"/>
    </row>
    <row r="47" spans="1:10" s="131" customFormat="1" ht="30" customHeight="1">
      <c r="A47" s="170">
        <v>931000</v>
      </c>
      <c r="B47" s="284" t="s">
        <v>272</v>
      </c>
      <c r="C47" s="162">
        <f>SUM(C48:C51)</f>
        <v>0</v>
      </c>
      <c r="D47" s="162">
        <f>SUM(D48:D51)</f>
        <v>0</v>
      </c>
      <c r="E47" s="162">
        <f>SUM(E48:E51)</f>
        <v>0</v>
      </c>
      <c r="F47" s="162">
        <f t="shared" si="0"/>
        <v>0</v>
      </c>
      <c r="G47" s="524" t="e">
        <f t="shared" si="1"/>
        <v>#DIV/0!</v>
      </c>
      <c r="H47" s="162"/>
      <c r="I47" s="126"/>
      <c r="J47" s="127"/>
    </row>
    <row r="48" spans="1:10" s="130" customFormat="1" ht="30" customHeight="1">
      <c r="A48" s="608">
        <v>931100</v>
      </c>
      <c r="B48" s="404" t="s">
        <v>363</v>
      </c>
      <c r="C48" s="165">
        <v>0</v>
      </c>
      <c r="D48" s="165">
        <v>0</v>
      </c>
      <c r="E48" s="165">
        <v>0</v>
      </c>
      <c r="F48" s="165">
        <f t="shared" si="0"/>
        <v>0</v>
      </c>
      <c r="G48" s="539" t="e">
        <f t="shared" si="1"/>
        <v>#DIV/0!</v>
      </c>
      <c r="H48" s="165"/>
      <c r="I48" s="103"/>
      <c r="J48" s="104"/>
    </row>
    <row r="49" spans="1:10" s="130" customFormat="1" ht="30" customHeight="1">
      <c r="A49" s="608">
        <v>931200</v>
      </c>
      <c r="B49" s="404" t="s">
        <v>364</v>
      </c>
      <c r="C49" s="165">
        <v>0</v>
      </c>
      <c r="D49" s="165">
        <v>0</v>
      </c>
      <c r="E49" s="165">
        <v>0</v>
      </c>
      <c r="F49" s="165">
        <f t="shared" si="0"/>
        <v>0</v>
      </c>
      <c r="G49" s="539" t="e">
        <f t="shared" si="1"/>
        <v>#DIV/0!</v>
      </c>
      <c r="H49" s="165"/>
      <c r="I49" s="103"/>
      <c r="J49" s="104"/>
    </row>
    <row r="50" spans="1:10" s="130" customFormat="1" ht="30" customHeight="1">
      <c r="A50" s="608">
        <v>931300</v>
      </c>
      <c r="B50" s="404" t="s">
        <v>365</v>
      </c>
      <c r="C50" s="165">
        <v>0</v>
      </c>
      <c r="D50" s="165">
        <v>0</v>
      </c>
      <c r="E50" s="165">
        <v>0</v>
      </c>
      <c r="F50" s="165">
        <f t="shared" si="0"/>
        <v>0</v>
      </c>
      <c r="G50" s="539" t="e">
        <f t="shared" si="1"/>
        <v>#DIV/0!</v>
      </c>
      <c r="H50" s="165"/>
      <c r="I50" s="103"/>
      <c r="J50" s="104"/>
    </row>
    <row r="51" spans="1:10" s="130" customFormat="1" ht="30" customHeight="1">
      <c r="A51" s="608">
        <v>931900</v>
      </c>
      <c r="B51" s="404" t="s">
        <v>272</v>
      </c>
      <c r="C51" s="165">
        <v>0</v>
      </c>
      <c r="D51" s="165">
        <v>0</v>
      </c>
      <c r="E51" s="165">
        <v>0</v>
      </c>
      <c r="F51" s="165">
        <f t="shared" si="0"/>
        <v>0</v>
      </c>
      <c r="G51" s="539" t="e">
        <f t="shared" si="1"/>
        <v>#DIV/0!</v>
      </c>
      <c r="H51" s="165"/>
      <c r="I51" s="103"/>
      <c r="J51" s="104"/>
    </row>
    <row r="52" spans="1:10" s="130" customFormat="1" ht="34.5" customHeight="1">
      <c r="A52" s="170">
        <v>938000</v>
      </c>
      <c r="B52" s="284" t="s">
        <v>289</v>
      </c>
      <c r="C52" s="162">
        <f>SUM(C53:C54)</f>
        <v>0</v>
      </c>
      <c r="D52" s="162">
        <f>SUM(D53:D54)</f>
        <v>0</v>
      </c>
      <c r="E52" s="162">
        <f>SUM(E53:E54)</f>
        <v>9928</v>
      </c>
      <c r="F52" s="162">
        <f t="shared" si="0"/>
        <v>9928</v>
      </c>
      <c r="G52" s="524" t="e">
        <f t="shared" si="1"/>
        <v>#DIV/0!</v>
      </c>
      <c r="H52" s="165"/>
      <c r="I52" s="103"/>
      <c r="J52" s="104"/>
    </row>
    <row r="53" spans="1:10" s="130" customFormat="1" ht="34.5" customHeight="1">
      <c r="A53" s="608">
        <v>938100</v>
      </c>
      <c r="B53" s="404" t="s">
        <v>366</v>
      </c>
      <c r="C53" s="165">
        <v>0</v>
      </c>
      <c r="D53" s="165">
        <v>0</v>
      </c>
      <c r="E53" s="165">
        <v>9928</v>
      </c>
      <c r="F53" s="165">
        <f t="shared" si="0"/>
        <v>9928</v>
      </c>
      <c r="G53" s="539" t="e">
        <f t="shared" si="1"/>
        <v>#DIV/0!</v>
      </c>
      <c r="H53" s="165"/>
      <c r="I53" s="103"/>
      <c r="J53" s="104"/>
    </row>
    <row r="54" spans="1:10" s="130" customFormat="1" ht="34.5" customHeight="1">
      <c r="A54" s="608">
        <v>938200</v>
      </c>
      <c r="B54" s="404" t="s">
        <v>367</v>
      </c>
      <c r="C54" s="165">
        <v>0</v>
      </c>
      <c r="D54" s="165">
        <v>0</v>
      </c>
      <c r="E54" s="165">
        <v>0</v>
      </c>
      <c r="F54" s="165">
        <f t="shared" si="0"/>
        <v>0</v>
      </c>
      <c r="G54" s="539" t="e">
        <f t="shared" si="1"/>
        <v>#DIV/0!</v>
      </c>
      <c r="H54" s="165"/>
      <c r="I54" s="103"/>
      <c r="J54" s="104"/>
    </row>
    <row r="55" spans="1:10" s="130" customFormat="1" ht="30" customHeight="1">
      <c r="A55" s="170">
        <v>630000</v>
      </c>
      <c r="B55" s="284" t="s">
        <v>292</v>
      </c>
      <c r="C55" s="162">
        <f>C56-C61</f>
        <v>0</v>
      </c>
      <c r="D55" s="162">
        <f>D56-D61</f>
        <v>0</v>
      </c>
      <c r="E55" s="162">
        <f>E56-E61</f>
        <v>63072</v>
      </c>
      <c r="F55" s="162">
        <f t="shared" si="0"/>
        <v>63072</v>
      </c>
      <c r="G55" s="524" t="e">
        <f t="shared" si="1"/>
        <v>#DIV/0!</v>
      </c>
      <c r="H55" s="165"/>
      <c r="I55" s="103"/>
      <c r="J55" s="104"/>
    </row>
    <row r="56" spans="1:10" s="130" customFormat="1" ht="30" customHeight="1">
      <c r="A56" s="170">
        <v>631000</v>
      </c>
      <c r="B56" s="284" t="s">
        <v>292</v>
      </c>
      <c r="C56" s="162">
        <f>SUM(C57:C60)</f>
        <v>0</v>
      </c>
      <c r="D56" s="162">
        <f>SUM(D57:D60)</f>
        <v>0</v>
      </c>
      <c r="E56" s="162">
        <f>SUM(E57:E60)</f>
        <v>73000</v>
      </c>
      <c r="F56" s="162">
        <f t="shared" si="0"/>
        <v>73000</v>
      </c>
      <c r="G56" s="524" t="e">
        <f t="shared" si="1"/>
        <v>#DIV/0!</v>
      </c>
      <c r="H56" s="165"/>
      <c r="I56" s="103"/>
      <c r="J56" s="104"/>
    </row>
    <row r="57" spans="1:10" s="130" customFormat="1" ht="30" customHeight="1">
      <c r="A57" s="608">
        <v>631100</v>
      </c>
      <c r="B57" s="404" t="s">
        <v>368</v>
      </c>
      <c r="C57" s="165">
        <v>0</v>
      </c>
      <c r="D57" s="165">
        <v>0</v>
      </c>
      <c r="E57" s="165">
        <v>0</v>
      </c>
      <c r="F57" s="165">
        <f t="shared" si="0"/>
        <v>0</v>
      </c>
      <c r="G57" s="539" t="e">
        <f t="shared" si="1"/>
        <v>#DIV/0!</v>
      </c>
      <c r="H57" s="165"/>
      <c r="I57" s="103"/>
      <c r="J57" s="104"/>
    </row>
    <row r="58" spans="1:10" s="130" customFormat="1" ht="30" customHeight="1">
      <c r="A58" s="608">
        <v>631200</v>
      </c>
      <c r="B58" s="404" t="s">
        <v>369</v>
      </c>
      <c r="C58" s="165">
        <v>0</v>
      </c>
      <c r="D58" s="165">
        <v>0</v>
      </c>
      <c r="E58" s="165">
        <v>0</v>
      </c>
      <c r="F58" s="165">
        <f t="shared" si="0"/>
        <v>0</v>
      </c>
      <c r="G58" s="539" t="e">
        <f t="shared" si="1"/>
        <v>#DIV/0!</v>
      </c>
      <c r="H58" s="165"/>
      <c r="I58" s="103"/>
      <c r="J58" s="104"/>
    </row>
    <row r="59" spans="1:10" s="130" customFormat="1" ht="30" customHeight="1">
      <c r="A59" s="608">
        <v>631300</v>
      </c>
      <c r="B59" s="404" t="s">
        <v>370</v>
      </c>
      <c r="C59" s="165">
        <v>0</v>
      </c>
      <c r="D59" s="165">
        <v>0</v>
      </c>
      <c r="E59" s="165">
        <v>0</v>
      </c>
      <c r="F59" s="165">
        <f t="shared" si="0"/>
        <v>0</v>
      </c>
      <c r="G59" s="539" t="e">
        <f t="shared" si="1"/>
        <v>#DIV/0!</v>
      </c>
      <c r="H59" s="165"/>
      <c r="I59" s="103"/>
      <c r="J59" s="104"/>
    </row>
    <row r="60" spans="1:10" s="130" customFormat="1" ht="30" customHeight="1">
      <c r="A60" s="608">
        <v>631900</v>
      </c>
      <c r="B60" s="404" t="s">
        <v>292</v>
      </c>
      <c r="C60" s="165">
        <f>'Орг-Управа'!D313</f>
        <v>0</v>
      </c>
      <c r="D60" s="165">
        <f>'Орг-Управа'!E313</f>
        <v>0</v>
      </c>
      <c r="E60" s="165">
        <f>'Орг-Управа'!F313</f>
        <v>73000</v>
      </c>
      <c r="F60" s="165">
        <f t="shared" si="0"/>
        <v>73000</v>
      </c>
      <c r="G60" s="539" t="e">
        <f t="shared" si="1"/>
        <v>#DIV/0!</v>
      </c>
      <c r="H60" s="165"/>
      <c r="I60" s="103"/>
      <c r="J60" s="104"/>
    </row>
    <row r="61" spans="1:10" s="130" customFormat="1" ht="34.5" customHeight="1">
      <c r="A61" s="170">
        <v>638000</v>
      </c>
      <c r="B61" s="284" t="s">
        <v>294</v>
      </c>
      <c r="C61" s="162">
        <f>SUM(C62:C63)</f>
        <v>0</v>
      </c>
      <c r="D61" s="162">
        <f>SUM(D62:D63)</f>
        <v>0</v>
      </c>
      <c r="E61" s="162">
        <f>SUM(E62:E63)</f>
        <v>9928</v>
      </c>
      <c r="F61" s="162">
        <f t="shared" si="0"/>
        <v>9928</v>
      </c>
      <c r="G61" s="524" t="e">
        <f t="shared" si="1"/>
        <v>#DIV/0!</v>
      </c>
      <c r="H61" s="165"/>
      <c r="I61" s="103"/>
      <c r="J61" s="104"/>
    </row>
    <row r="62" spans="1:10" s="130" customFormat="1" ht="34.5" customHeight="1">
      <c r="A62" s="608">
        <v>638100</v>
      </c>
      <c r="B62" s="404" t="s">
        <v>371</v>
      </c>
      <c r="C62" s="165">
        <v>0</v>
      </c>
      <c r="D62" s="165">
        <v>0</v>
      </c>
      <c r="E62" s="165">
        <v>9928</v>
      </c>
      <c r="F62" s="165">
        <f t="shared" si="0"/>
        <v>9928</v>
      </c>
      <c r="G62" s="539" t="e">
        <f t="shared" si="1"/>
        <v>#DIV/0!</v>
      </c>
      <c r="H62" s="165"/>
      <c r="I62" s="103"/>
      <c r="J62" s="104"/>
    </row>
    <row r="63" spans="1:10" s="130" customFormat="1" ht="34.5" customHeight="1">
      <c r="A63" s="608">
        <v>638200</v>
      </c>
      <c r="B63" s="404" t="s">
        <v>372</v>
      </c>
      <c r="C63" s="165">
        <v>0</v>
      </c>
      <c r="D63" s="165">
        <v>0</v>
      </c>
      <c r="E63" s="165">
        <v>0</v>
      </c>
      <c r="F63" s="165">
        <f t="shared" si="0"/>
        <v>0</v>
      </c>
      <c r="G63" s="539" t="e">
        <f t="shared" si="1"/>
        <v>#DIV/0!</v>
      </c>
      <c r="H63" s="165"/>
      <c r="I63" s="103"/>
      <c r="J63" s="104"/>
    </row>
    <row r="64" spans="1:10" s="131" customFormat="1" ht="39.75" customHeight="1">
      <c r="A64" s="170" t="s">
        <v>48</v>
      </c>
      <c r="B64" s="284" t="s">
        <v>193</v>
      </c>
      <c r="C64" s="519">
        <v>0</v>
      </c>
      <c r="D64" s="519">
        <v>0</v>
      </c>
      <c r="E64" s="519">
        <v>0</v>
      </c>
      <c r="F64" s="162">
        <f t="shared" si="0"/>
        <v>0</v>
      </c>
      <c r="G64" s="524" t="e">
        <f t="shared" si="1"/>
        <v>#DIV/0!</v>
      </c>
      <c r="H64" s="162"/>
      <c r="I64" s="126"/>
      <c r="J64" s="127"/>
    </row>
    <row r="65" spans="13:16" ht="12.75">
      <c r="M65" s="39"/>
      <c r="N65" s="40"/>
      <c r="O65" s="40"/>
      <c r="P65" s="40"/>
    </row>
    <row r="66" ht="9" customHeight="1"/>
    <row r="67" ht="12.75" hidden="1"/>
    <row r="69" spans="3:8" ht="12.75">
      <c r="C69" s="7"/>
      <c r="D69" s="7"/>
      <c r="E69" s="7"/>
      <c r="F69" s="7"/>
      <c r="G69" s="7"/>
      <c r="H69" s="7"/>
    </row>
  </sheetData>
  <sheetProtection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9" r:id="rId1"/>
  <rowBreaks count="2" manualBreakCount="2">
    <brk id="23" max="10" man="1"/>
    <brk id="42" max="11" man="1"/>
  </rowBreaks>
  <colBreaks count="1" manualBreakCount="1">
    <brk id="8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6">
      <selection activeCell="P41" sqref="P41"/>
    </sheetView>
  </sheetViews>
  <sheetFormatPr defaultColWidth="9.00390625" defaultRowHeight="11.25"/>
  <sheetData/>
  <sheetProtection/>
  <printOptions/>
  <pageMargins left="0.46" right="0.46" top="0.63" bottom="0.69" header="0.37" footer="0.5"/>
  <pageSetup horizontalDpi="600" verticalDpi="600" orientation="portrait" paperSize="9" r:id="rId1"/>
  <headerFooter alignWithMargins="0">
    <oddHeader>&amp;C&amp;"Verdana,Bold"&amp;12РАСХОДИ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3"/>
  <sheetViews>
    <sheetView tabSelected="1" view="pageBreakPreview" zoomScale="69" zoomScaleNormal="85" zoomScaleSheetLayoutView="69" zoomScalePageLayoutView="0" workbookViewId="0" topLeftCell="A24">
      <selection activeCell="C24" sqref="C24"/>
    </sheetView>
  </sheetViews>
  <sheetFormatPr defaultColWidth="9.00390625" defaultRowHeight="11.25"/>
  <cols>
    <col min="1" max="1" width="8.625" style="44" customWidth="1"/>
    <col min="2" max="2" width="7.625" style="44" customWidth="1"/>
    <col min="3" max="3" width="60.625" style="0" customWidth="1"/>
    <col min="4" max="4" width="20.625" style="0" customWidth="1"/>
    <col min="5" max="5" width="20.625" style="50" customWidth="1"/>
    <col min="6" max="8" width="20.625" style="0" customWidth="1"/>
    <col min="9" max="10" width="20.625" style="50" hidden="1" customWidth="1"/>
    <col min="11" max="11" width="8.875" style="0" customWidth="1"/>
    <col min="12" max="12" width="9.75390625" style="0" customWidth="1"/>
    <col min="13" max="13" width="10.625" style="0" customWidth="1"/>
    <col min="14" max="16384" width="9.00390625" style="26" customWidth="1"/>
  </cols>
  <sheetData>
    <row r="1" spans="1:15" s="25" customFormat="1" ht="27" customHeight="1" hidden="1">
      <c r="A1" s="47" t="s">
        <v>774</v>
      </c>
      <c r="B1" s="48" t="s">
        <v>775</v>
      </c>
      <c r="C1" s="27" t="s">
        <v>776</v>
      </c>
      <c r="D1" s="28" t="s">
        <v>1049</v>
      </c>
      <c r="E1" s="49" t="s">
        <v>1173</v>
      </c>
      <c r="F1" s="61" t="s">
        <v>846</v>
      </c>
      <c r="G1" s="343" t="s">
        <v>1174</v>
      </c>
      <c r="H1" s="343" t="s">
        <v>1175</v>
      </c>
      <c r="I1" s="343" t="s">
        <v>407</v>
      </c>
      <c r="J1" s="362"/>
      <c r="K1" s="1"/>
      <c r="L1" s="1"/>
      <c r="M1" s="1"/>
      <c r="N1" s="1"/>
      <c r="O1" s="1"/>
    </row>
    <row r="2" spans="1:15" s="326" customFormat="1" ht="34.5" customHeight="1">
      <c r="A2" s="614"/>
      <c r="B2" s="614"/>
      <c r="C2" s="403" t="s">
        <v>405</v>
      </c>
      <c r="D2" s="290"/>
      <c r="E2" s="290"/>
      <c r="F2" s="290"/>
      <c r="G2" s="342"/>
      <c r="H2" s="342"/>
      <c r="I2" s="342"/>
      <c r="J2" s="363"/>
      <c r="K2" s="325"/>
      <c r="L2" s="325"/>
      <c r="M2" s="325"/>
      <c r="N2" s="325"/>
      <c r="O2" s="325"/>
    </row>
    <row r="3" spans="1:15" s="455" customFormat="1" ht="77.25" customHeight="1">
      <c r="A3" s="231" t="s">
        <v>1050</v>
      </c>
      <c r="B3" s="176" t="s">
        <v>1052</v>
      </c>
      <c r="C3" s="173" t="s">
        <v>486</v>
      </c>
      <c r="D3" s="232" t="s">
        <v>384</v>
      </c>
      <c r="E3" s="232" t="s">
        <v>1278</v>
      </c>
      <c r="F3" s="232" t="s">
        <v>1254</v>
      </c>
      <c r="G3" s="232" t="s">
        <v>857</v>
      </c>
      <c r="H3" s="232" t="s">
        <v>860</v>
      </c>
      <c r="I3" s="232"/>
      <c r="J3" s="364"/>
      <c r="K3" s="454"/>
      <c r="L3" s="454"/>
      <c r="M3" s="454"/>
      <c r="N3" s="454"/>
      <c r="O3" s="454"/>
    </row>
    <row r="4" spans="1:15" s="262" customFormat="1" ht="34.5" customHeight="1">
      <c r="A4" s="176" t="s">
        <v>484</v>
      </c>
      <c r="B4" s="176" t="s">
        <v>1051</v>
      </c>
      <c r="C4" s="173">
        <v>3</v>
      </c>
      <c r="D4" s="409">
        <v>4</v>
      </c>
      <c r="E4" s="409">
        <v>5</v>
      </c>
      <c r="F4" s="409">
        <v>6</v>
      </c>
      <c r="G4" s="409">
        <v>7</v>
      </c>
      <c r="H4" s="409">
        <v>8</v>
      </c>
      <c r="I4" s="249">
        <v>8</v>
      </c>
      <c r="J4" s="365"/>
      <c r="K4" s="261"/>
      <c r="L4" s="261"/>
      <c r="M4" s="261"/>
      <c r="N4" s="261"/>
      <c r="O4" s="261"/>
    </row>
    <row r="5" spans="1:15" s="66" customFormat="1" ht="34.5" customHeight="1">
      <c r="A5" s="231" t="s">
        <v>702</v>
      </c>
      <c r="B5" s="250" t="s">
        <v>1102</v>
      </c>
      <c r="C5" s="173" t="s">
        <v>1091</v>
      </c>
      <c r="D5" s="178">
        <f>D6+D14+D16+D39+D50</f>
        <v>318999</v>
      </c>
      <c r="E5" s="178">
        <f>E6+E14+E16+E39+E50</f>
        <v>144785.14</v>
      </c>
      <c r="F5" s="178">
        <f>F6+F14+F16+F39+F50</f>
        <v>347504</v>
      </c>
      <c r="G5" s="178">
        <f>F5-D5</f>
        <v>28505</v>
      </c>
      <c r="H5" s="674">
        <f>F5/D5</f>
        <v>1.0893576468891752</v>
      </c>
      <c r="I5" s="178"/>
      <c r="J5" s="366"/>
      <c r="K5" s="67"/>
      <c r="L5" s="67"/>
      <c r="M5" s="67"/>
      <c r="N5" s="67"/>
      <c r="O5" s="67"/>
    </row>
    <row r="6" spans="1:15" s="66" customFormat="1" ht="34.5" customHeight="1">
      <c r="A6" s="231" t="s">
        <v>507</v>
      </c>
      <c r="B6" s="250" t="s">
        <v>1102</v>
      </c>
      <c r="C6" s="251" t="s">
        <v>508</v>
      </c>
      <c r="D6" s="178">
        <f>D7+D9+D11</f>
        <v>60700</v>
      </c>
      <c r="E6" s="178">
        <f>E7+E9+E11</f>
        <v>21514.940000000002</v>
      </c>
      <c r="F6" s="178">
        <f>F7+F9+F11</f>
        <v>53700</v>
      </c>
      <c r="G6" s="178">
        <f aca="true" t="shared" si="0" ref="G6:G50">F6-D6</f>
        <v>-7000</v>
      </c>
      <c r="H6" s="674">
        <f aca="true" t="shared" si="1" ref="H6:H50">F6/D6</f>
        <v>0.8846787479406919</v>
      </c>
      <c r="I6" s="178"/>
      <c r="J6" s="366"/>
      <c r="K6" s="67"/>
      <c r="L6" s="67"/>
      <c r="M6" s="67"/>
      <c r="N6" s="67"/>
      <c r="O6" s="67"/>
    </row>
    <row r="7" spans="1:15" s="69" customFormat="1" ht="34.5" customHeight="1">
      <c r="A7" s="231" t="s">
        <v>554</v>
      </c>
      <c r="B7" s="231"/>
      <c r="C7" s="284" t="s">
        <v>754</v>
      </c>
      <c r="D7" s="389">
        <f>D8</f>
        <v>25000</v>
      </c>
      <c r="E7" s="389">
        <f>E8</f>
        <v>4785.6</v>
      </c>
      <c r="F7" s="389">
        <f>F8</f>
        <v>18000</v>
      </c>
      <c r="G7" s="178">
        <f t="shared" si="0"/>
        <v>-7000</v>
      </c>
      <c r="H7" s="674">
        <f t="shared" si="1"/>
        <v>0.72</v>
      </c>
      <c r="I7" s="178"/>
      <c r="J7" s="366"/>
      <c r="K7" s="68"/>
      <c r="L7" s="68"/>
      <c r="M7" s="68"/>
      <c r="N7" s="68"/>
      <c r="O7" s="68"/>
    </row>
    <row r="8" spans="1:15" s="89" customFormat="1" ht="34.5" customHeight="1">
      <c r="A8" s="250" t="s">
        <v>621</v>
      </c>
      <c r="B8" s="250"/>
      <c r="C8" s="404" t="s">
        <v>286</v>
      </c>
      <c r="D8" s="180">
        <v>25000</v>
      </c>
      <c r="E8" s="180">
        <v>4785.6</v>
      </c>
      <c r="F8" s="180">
        <v>18000</v>
      </c>
      <c r="G8" s="180">
        <f t="shared" si="0"/>
        <v>-7000</v>
      </c>
      <c r="H8" s="675">
        <f t="shared" si="1"/>
        <v>0.72</v>
      </c>
      <c r="I8" s="178"/>
      <c r="J8" s="366"/>
      <c r="K8" s="94"/>
      <c r="L8" s="94"/>
      <c r="M8" s="94"/>
      <c r="N8" s="94"/>
      <c r="O8" s="94"/>
    </row>
    <row r="9" spans="1:15" s="66" customFormat="1" ht="34.5" customHeight="1">
      <c r="A9" s="231" t="s">
        <v>519</v>
      </c>
      <c r="B9" s="231" t="s">
        <v>1102</v>
      </c>
      <c r="C9" s="251" t="s">
        <v>520</v>
      </c>
      <c r="D9" s="389">
        <f>D10</f>
        <v>0</v>
      </c>
      <c r="E9" s="389">
        <f>E10</f>
        <v>0</v>
      </c>
      <c r="F9" s="389">
        <f>F10</f>
        <v>0</v>
      </c>
      <c r="G9" s="178">
        <f t="shared" si="0"/>
        <v>0</v>
      </c>
      <c r="H9" s="674" t="e">
        <f t="shared" si="1"/>
        <v>#DIV/0!</v>
      </c>
      <c r="I9" s="178"/>
      <c r="J9" s="366"/>
      <c r="K9" s="65"/>
      <c r="L9" s="65"/>
      <c r="M9" s="65"/>
      <c r="N9" s="65"/>
      <c r="O9" s="65"/>
    </row>
    <row r="10" spans="1:15" s="66" customFormat="1" ht="34.5" customHeight="1">
      <c r="A10" s="393" t="s">
        <v>642</v>
      </c>
      <c r="B10" s="250" t="s">
        <v>1102</v>
      </c>
      <c r="C10" s="404" t="s">
        <v>643</v>
      </c>
      <c r="D10" s="324">
        <v>0</v>
      </c>
      <c r="E10" s="324">
        <v>0</v>
      </c>
      <c r="F10" s="324">
        <v>0</v>
      </c>
      <c r="G10" s="180">
        <f t="shared" si="0"/>
        <v>0</v>
      </c>
      <c r="H10" s="675" t="e">
        <f t="shared" si="1"/>
        <v>#DIV/0!</v>
      </c>
      <c r="I10" s="178"/>
      <c r="J10" s="366"/>
      <c r="K10" s="65"/>
      <c r="L10" s="65"/>
      <c r="M10" s="65"/>
      <c r="N10" s="65"/>
      <c r="O10" s="65"/>
    </row>
    <row r="11" spans="1:15" s="392" customFormat="1" ht="34.5" customHeight="1">
      <c r="A11" s="231" t="s">
        <v>721</v>
      </c>
      <c r="B11" s="231"/>
      <c r="C11" s="284" t="s">
        <v>1180</v>
      </c>
      <c r="D11" s="389">
        <f>SUM(D12:D13)</f>
        <v>35700</v>
      </c>
      <c r="E11" s="389">
        <f>SUM(E12:E13)</f>
        <v>16729.34</v>
      </c>
      <c r="F11" s="389">
        <f>SUM(F12:F13)</f>
        <v>35700</v>
      </c>
      <c r="G11" s="178">
        <f t="shared" si="0"/>
        <v>0</v>
      </c>
      <c r="H11" s="674">
        <f t="shared" si="1"/>
        <v>1</v>
      </c>
      <c r="I11" s="178"/>
      <c r="J11" s="367"/>
      <c r="K11" s="391"/>
      <c r="L11" s="391"/>
      <c r="M11" s="391"/>
      <c r="N11" s="391"/>
      <c r="O11" s="391"/>
    </row>
    <row r="12" spans="1:15" s="543" customFormat="1" ht="45" customHeight="1">
      <c r="A12" s="250" t="s">
        <v>825</v>
      </c>
      <c r="B12" s="250"/>
      <c r="C12" s="404" t="s">
        <v>826</v>
      </c>
      <c r="D12" s="180">
        <v>12000</v>
      </c>
      <c r="E12" s="390">
        <v>7870.53</v>
      </c>
      <c r="F12" s="390">
        <v>12000</v>
      </c>
      <c r="G12" s="180">
        <f t="shared" si="0"/>
        <v>0</v>
      </c>
      <c r="H12" s="675">
        <f t="shared" si="1"/>
        <v>1</v>
      </c>
      <c r="I12" s="536"/>
      <c r="J12" s="541"/>
      <c r="K12" s="542"/>
      <c r="L12" s="542"/>
      <c r="M12" s="542"/>
      <c r="N12" s="542"/>
      <c r="O12" s="542"/>
    </row>
    <row r="13" spans="1:15" s="546" customFormat="1" ht="51" customHeight="1">
      <c r="A13" s="250" t="s">
        <v>827</v>
      </c>
      <c r="B13" s="250"/>
      <c r="C13" s="404" t="s">
        <v>974</v>
      </c>
      <c r="D13" s="180">
        <v>23700</v>
      </c>
      <c r="E13" s="180">
        <v>8858.81</v>
      </c>
      <c r="F13" s="180">
        <v>23700</v>
      </c>
      <c r="G13" s="180">
        <f t="shared" si="0"/>
        <v>0</v>
      </c>
      <c r="H13" s="675">
        <f t="shared" si="1"/>
        <v>1</v>
      </c>
      <c r="I13" s="536"/>
      <c r="J13" s="544"/>
      <c r="K13" s="545"/>
      <c r="L13" s="545"/>
      <c r="M13" s="545"/>
      <c r="N13" s="545"/>
      <c r="O13" s="545"/>
    </row>
    <row r="14" spans="1:15" s="69" customFormat="1" ht="34.5" customHeight="1">
      <c r="A14" s="466" t="s">
        <v>1191</v>
      </c>
      <c r="B14" s="231"/>
      <c r="C14" s="284" t="s">
        <v>1192</v>
      </c>
      <c r="D14" s="464">
        <f>D15</f>
        <v>12000</v>
      </c>
      <c r="E14" s="464">
        <f>E15</f>
        <v>663.27</v>
      </c>
      <c r="F14" s="464">
        <f>F15</f>
        <v>6000</v>
      </c>
      <c r="G14" s="178">
        <f t="shared" si="0"/>
        <v>-6000</v>
      </c>
      <c r="H14" s="674">
        <f t="shared" si="1"/>
        <v>0.5</v>
      </c>
      <c r="I14" s="178"/>
      <c r="J14" s="366"/>
      <c r="K14" s="465"/>
      <c r="L14" s="465"/>
      <c r="M14" s="465"/>
      <c r="N14" s="465"/>
      <c r="O14" s="465"/>
    </row>
    <row r="15" spans="1:15" s="66" customFormat="1" ht="34.5" customHeight="1">
      <c r="A15" s="250" t="s">
        <v>1189</v>
      </c>
      <c r="B15" s="250"/>
      <c r="C15" s="404" t="s">
        <v>1188</v>
      </c>
      <c r="D15" s="390">
        <v>12000</v>
      </c>
      <c r="E15" s="390">
        <v>663.27</v>
      </c>
      <c r="F15" s="390">
        <v>6000</v>
      </c>
      <c r="G15" s="180">
        <f t="shared" si="0"/>
        <v>-6000</v>
      </c>
      <c r="H15" s="675">
        <f t="shared" si="1"/>
        <v>0.5</v>
      </c>
      <c r="I15" s="178"/>
      <c r="J15" s="366"/>
      <c r="K15" s="65"/>
      <c r="L15" s="65"/>
      <c r="M15" s="65"/>
      <c r="N15" s="65"/>
      <c r="O15" s="65"/>
    </row>
    <row r="16" spans="1:15" s="71" customFormat="1" ht="34.5" customHeight="1">
      <c r="A16" s="231" t="s">
        <v>1186</v>
      </c>
      <c r="B16" s="231"/>
      <c r="C16" s="284" t="s">
        <v>500</v>
      </c>
      <c r="D16" s="178">
        <f>D17</f>
        <v>156500</v>
      </c>
      <c r="E16" s="178">
        <f>E17</f>
        <v>76990.2</v>
      </c>
      <c r="F16" s="178">
        <f>F17</f>
        <v>174000</v>
      </c>
      <c r="G16" s="178">
        <f t="shared" si="0"/>
        <v>17500</v>
      </c>
      <c r="H16" s="674">
        <f t="shared" si="1"/>
        <v>1.1118210862619808</v>
      </c>
      <c r="I16" s="178"/>
      <c r="J16" s="366"/>
      <c r="K16" s="70"/>
      <c r="L16" s="70"/>
      <c r="M16" s="70"/>
      <c r="N16" s="70"/>
      <c r="O16" s="70"/>
    </row>
    <row r="17" spans="1:15" s="392" customFormat="1" ht="34.5" customHeight="1">
      <c r="A17" s="231" t="s">
        <v>1181</v>
      </c>
      <c r="B17" s="231"/>
      <c r="C17" s="284" t="s">
        <v>749</v>
      </c>
      <c r="D17" s="389">
        <f>D18+D32+D35+D37</f>
        <v>156500</v>
      </c>
      <c r="E17" s="389">
        <f>E18+E32+E35+E37</f>
        <v>76990.2</v>
      </c>
      <c r="F17" s="389">
        <f>F18+F32+F35+F37</f>
        <v>174000</v>
      </c>
      <c r="G17" s="178">
        <f t="shared" si="0"/>
        <v>17500</v>
      </c>
      <c r="H17" s="674">
        <f t="shared" si="1"/>
        <v>1.1118210862619808</v>
      </c>
      <c r="I17" s="178"/>
      <c r="J17" s="367"/>
      <c r="K17" s="391"/>
      <c r="L17" s="391"/>
      <c r="M17" s="391"/>
      <c r="N17" s="391"/>
      <c r="O17" s="391"/>
    </row>
    <row r="18" spans="1:15" s="71" customFormat="1" ht="34.5" customHeight="1">
      <c r="A18" s="231" t="s">
        <v>714</v>
      </c>
      <c r="B18" s="231"/>
      <c r="C18" s="284" t="s">
        <v>715</v>
      </c>
      <c r="D18" s="178">
        <f>SUM(D19:D31)</f>
        <v>136500</v>
      </c>
      <c r="E18" s="178">
        <f>SUM(E19:E31)</f>
        <v>76590.2</v>
      </c>
      <c r="F18" s="178">
        <f>SUM(F19:F31)</f>
        <v>150000</v>
      </c>
      <c r="G18" s="178">
        <f t="shared" si="0"/>
        <v>13500</v>
      </c>
      <c r="H18" s="674">
        <f t="shared" si="1"/>
        <v>1.098901098901099</v>
      </c>
      <c r="I18" s="178"/>
      <c r="J18" s="366"/>
      <c r="K18" s="70"/>
      <c r="L18" s="70"/>
      <c r="M18" s="70"/>
      <c r="N18" s="70"/>
      <c r="O18" s="70"/>
    </row>
    <row r="19" spans="1:15" s="350" customFormat="1" ht="35.25" customHeight="1">
      <c r="A19" s="394">
        <v>415211</v>
      </c>
      <c r="B19" s="395" t="s">
        <v>1099</v>
      </c>
      <c r="C19" s="405" t="s">
        <v>716</v>
      </c>
      <c r="D19" s="233">
        <v>3500</v>
      </c>
      <c r="E19" s="233">
        <v>0</v>
      </c>
      <c r="F19" s="233">
        <v>3500</v>
      </c>
      <c r="G19" s="180">
        <f t="shared" si="0"/>
        <v>0</v>
      </c>
      <c r="H19" s="675">
        <f t="shared" si="1"/>
        <v>1</v>
      </c>
      <c r="I19" s="304"/>
      <c r="J19" s="367"/>
      <c r="K19" s="349"/>
      <c r="L19" s="349"/>
      <c r="M19" s="349"/>
      <c r="N19" s="349"/>
      <c r="O19" s="349"/>
    </row>
    <row r="20" spans="1:15" s="89" customFormat="1" ht="34.5" customHeight="1">
      <c r="A20" s="250" t="s">
        <v>727</v>
      </c>
      <c r="B20" s="250" t="s">
        <v>1099</v>
      </c>
      <c r="C20" s="404" t="s">
        <v>773</v>
      </c>
      <c r="D20" s="180">
        <v>5000</v>
      </c>
      <c r="E20" s="180">
        <v>0</v>
      </c>
      <c r="F20" s="180">
        <v>5000</v>
      </c>
      <c r="G20" s="180">
        <f t="shared" si="0"/>
        <v>0</v>
      </c>
      <c r="H20" s="675">
        <f t="shared" si="1"/>
        <v>1</v>
      </c>
      <c r="I20" s="178"/>
      <c r="J20" s="366"/>
      <c r="K20" s="94"/>
      <c r="L20" s="94"/>
      <c r="M20" s="94"/>
      <c r="N20" s="94"/>
      <c r="O20" s="94"/>
    </row>
    <row r="21" spans="1:15" s="89" customFormat="1" ht="41.25" customHeight="1">
      <c r="A21" s="250" t="s">
        <v>717</v>
      </c>
      <c r="B21" s="250" t="s">
        <v>1100</v>
      </c>
      <c r="C21" s="404" t="s">
        <v>730</v>
      </c>
      <c r="D21" s="180">
        <v>15000</v>
      </c>
      <c r="E21" s="180">
        <v>6250</v>
      </c>
      <c r="F21" s="180">
        <v>11000</v>
      </c>
      <c r="G21" s="180">
        <f t="shared" si="0"/>
        <v>-4000</v>
      </c>
      <c r="H21" s="675">
        <f t="shared" si="1"/>
        <v>0.7333333333333333</v>
      </c>
      <c r="I21" s="178"/>
      <c r="J21" s="366"/>
      <c r="K21" s="94"/>
      <c r="L21" s="94"/>
      <c r="M21" s="94"/>
      <c r="N21" s="94"/>
      <c r="O21" s="94"/>
    </row>
    <row r="22" spans="1:15" s="346" customFormat="1" ht="34.5" customHeight="1">
      <c r="A22" s="395" t="s">
        <v>1046</v>
      </c>
      <c r="B22" s="395" t="s">
        <v>1099</v>
      </c>
      <c r="C22" s="406" t="s">
        <v>1047</v>
      </c>
      <c r="D22" s="233">
        <v>2000</v>
      </c>
      <c r="E22" s="233">
        <v>600</v>
      </c>
      <c r="F22" s="233">
        <v>2000</v>
      </c>
      <c r="G22" s="180">
        <f t="shared" si="0"/>
        <v>0</v>
      </c>
      <c r="H22" s="675">
        <f t="shared" si="1"/>
        <v>1</v>
      </c>
      <c r="I22" s="233"/>
      <c r="J22" s="368"/>
      <c r="K22" s="345"/>
      <c r="L22" s="345"/>
      <c r="M22" s="345"/>
      <c r="N22" s="345"/>
      <c r="O22" s="345"/>
    </row>
    <row r="23" spans="1:15" s="467" customFormat="1" ht="75" customHeight="1">
      <c r="A23" s="250" t="s">
        <v>403</v>
      </c>
      <c r="B23" s="250" t="s">
        <v>1099</v>
      </c>
      <c r="C23" s="404" t="s">
        <v>731</v>
      </c>
      <c r="D23" s="180">
        <v>35000</v>
      </c>
      <c r="E23" s="180">
        <v>9221.5</v>
      </c>
      <c r="F23" s="180">
        <v>35000</v>
      </c>
      <c r="G23" s="180">
        <f t="shared" si="0"/>
        <v>0</v>
      </c>
      <c r="H23" s="675">
        <f t="shared" si="1"/>
        <v>1</v>
      </c>
      <c r="I23" s="178"/>
      <c r="J23" s="366"/>
      <c r="K23" s="90"/>
      <c r="L23" s="90"/>
      <c r="M23" s="90"/>
      <c r="N23" s="90"/>
      <c r="O23" s="90"/>
    </row>
    <row r="24" spans="1:15" s="346" customFormat="1" ht="34.5" customHeight="1">
      <c r="A24" s="395" t="s">
        <v>729</v>
      </c>
      <c r="B24" s="395" t="s">
        <v>1108</v>
      </c>
      <c r="C24" s="406" t="s">
        <v>400</v>
      </c>
      <c r="D24" s="233">
        <v>30000</v>
      </c>
      <c r="E24" s="233">
        <v>41418.7</v>
      </c>
      <c r="F24" s="180">
        <v>60000</v>
      </c>
      <c r="G24" s="180">
        <f t="shared" si="0"/>
        <v>30000</v>
      </c>
      <c r="H24" s="675">
        <f t="shared" si="1"/>
        <v>2</v>
      </c>
      <c r="I24" s="304"/>
      <c r="J24" s="367"/>
      <c r="K24" s="345"/>
      <c r="L24" s="345"/>
      <c r="M24" s="345"/>
      <c r="N24" s="345"/>
      <c r="O24" s="345"/>
    </row>
    <row r="25" spans="1:15" s="348" customFormat="1" ht="34.5" customHeight="1">
      <c r="A25" s="395" t="s">
        <v>718</v>
      </c>
      <c r="B25" s="395" t="s">
        <v>1101</v>
      </c>
      <c r="C25" s="406" t="s">
        <v>1296</v>
      </c>
      <c r="D25" s="233">
        <v>8000</v>
      </c>
      <c r="E25" s="233">
        <v>2100</v>
      </c>
      <c r="F25" s="233">
        <v>3500</v>
      </c>
      <c r="G25" s="180">
        <f t="shared" si="0"/>
        <v>-4500</v>
      </c>
      <c r="H25" s="675">
        <f t="shared" si="1"/>
        <v>0.4375</v>
      </c>
      <c r="I25" s="304"/>
      <c r="J25" s="367"/>
      <c r="K25" s="347"/>
      <c r="L25" s="347"/>
      <c r="M25" s="347"/>
      <c r="N25" s="347"/>
      <c r="O25" s="347"/>
    </row>
    <row r="26" spans="1:15" s="346" customFormat="1" ht="54.75" customHeight="1">
      <c r="A26" s="395" t="s">
        <v>718</v>
      </c>
      <c r="B26" s="395" t="s">
        <v>1101</v>
      </c>
      <c r="C26" s="406" t="s">
        <v>728</v>
      </c>
      <c r="D26" s="233">
        <v>5000</v>
      </c>
      <c r="E26" s="233">
        <v>0</v>
      </c>
      <c r="F26" s="233">
        <v>0</v>
      </c>
      <c r="G26" s="180">
        <f t="shared" si="0"/>
        <v>-5000</v>
      </c>
      <c r="H26" s="675">
        <f t="shared" si="1"/>
        <v>0</v>
      </c>
      <c r="I26" s="304"/>
      <c r="J26" s="367"/>
      <c r="K26" s="345"/>
      <c r="L26" s="345"/>
      <c r="M26" s="345"/>
      <c r="N26" s="345"/>
      <c r="O26" s="345"/>
    </row>
    <row r="27" spans="1:15" s="89" customFormat="1" ht="34.5" customHeight="1">
      <c r="A27" s="400">
        <v>415219</v>
      </c>
      <c r="B27" s="250" t="s">
        <v>1109</v>
      </c>
      <c r="C27" s="404" t="s">
        <v>20</v>
      </c>
      <c r="D27" s="180">
        <v>0</v>
      </c>
      <c r="E27" s="180">
        <v>0</v>
      </c>
      <c r="F27" s="180">
        <v>0</v>
      </c>
      <c r="G27" s="180">
        <f t="shared" si="0"/>
        <v>0</v>
      </c>
      <c r="H27" s="675" t="e">
        <f t="shared" si="1"/>
        <v>#DIV/0!</v>
      </c>
      <c r="I27" s="178"/>
      <c r="J27" s="366"/>
      <c r="K27" s="94"/>
      <c r="L27" s="94"/>
      <c r="M27" s="94"/>
      <c r="N27" s="94"/>
      <c r="O27" s="94"/>
    </row>
    <row r="28" spans="1:15" s="346" customFormat="1" ht="34.5" customHeight="1">
      <c r="A28" s="394">
        <v>415219</v>
      </c>
      <c r="B28" s="395" t="s">
        <v>401</v>
      </c>
      <c r="C28" s="406" t="s">
        <v>1112</v>
      </c>
      <c r="D28" s="233">
        <v>26000</v>
      </c>
      <c r="E28" s="233">
        <v>17000</v>
      </c>
      <c r="F28" s="233">
        <v>26000</v>
      </c>
      <c r="G28" s="180">
        <f t="shared" si="0"/>
        <v>0</v>
      </c>
      <c r="H28" s="675">
        <f t="shared" si="1"/>
        <v>1</v>
      </c>
      <c r="I28" s="304"/>
      <c r="J28" s="367"/>
      <c r="K28" s="345"/>
      <c r="L28" s="345"/>
      <c r="M28" s="345"/>
      <c r="N28" s="345"/>
      <c r="O28" s="345"/>
    </row>
    <row r="29" spans="1:15" s="346" customFormat="1" ht="34.5" customHeight="1">
      <c r="A29" s="394">
        <v>415219</v>
      </c>
      <c r="B29" s="395" t="s">
        <v>401</v>
      </c>
      <c r="C29" s="406" t="s">
        <v>1113</v>
      </c>
      <c r="D29" s="233">
        <v>0</v>
      </c>
      <c r="E29" s="233">
        <v>0</v>
      </c>
      <c r="F29" s="233">
        <v>0</v>
      </c>
      <c r="G29" s="180">
        <f t="shared" si="0"/>
        <v>0</v>
      </c>
      <c r="H29" s="675" t="e">
        <f t="shared" si="1"/>
        <v>#DIV/0!</v>
      </c>
      <c r="I29" s="304"/>
      <c r="J29" s="367"/>
      <c r="K29" s="345"/>
      <c r="L29" s="345"/>
      <c r="M29" s="345"/>
      <c r="N29" s="345"/>
      <c r="O29" s="345"/>
    </row>
    <row r="30" spans="1:15" s="350" customFormat="1" ht="34.5" customHeight="1">
      <c r="A30" s="394">
        <v>415219</v>
      </c>
      <c r="B30" s="395" t="s">
        <v>1099</v>
      </c>
      <c r="C30" s="406" t="s">
        <v>732</v>
      </c>
      <c r="D30" s="233">
        <v>4000</v>
      </c>
      <c r="E30" s="233">
        <v>0</v>
      </c>
      <c r="F30" s="233">
        <v>1000</v>
      </c>
      <c r="G30" s="180">
        <f t="shared" si="0"/>
        <v>-3000</v>
      </c>
      <c r="H30" s="675">
        <f t="shared" si="1"/>
        <v>0.25</v>
      </c>
      <c r="I30" s="304"/>
      <c r="J30" s="367"/>
      <c r="K30" s="349"/>
      <c r="L30" s="349"/>
      <c r="M30" s="349"/>
      <c r="N30" s="349"/>
      <c r="O30" s="349"/>
    </row>
    <row r="31" spans="1:15" s="350" customFormat="1" ht="34.5" customHeight="1">
      <c r="A31" s="394">
        <v>415219</v>
      </c>
      <c r="B31" s="395" t="s">
        <v>1099</v>
      </c>
      <c r="C31" s="406" t="s">
        <v>733</v>
      </c>
      <c r="D31" s="233">
        <v>3000</v>
      </c>
      <c r="E31" s="233">
        <v>0</v>
      </c>
      <c r="F31" s="233">
        <v>3000</v>
      </c>
      <c r="G31" s="180">
        <f t="shared" si="0"/>
        <v>0</v>
      </c>
      <c r="H31" s="675">
        <f t="shared" si="1"/>
        <v>1</v>
      </c>
      <c r="I31" s="304"/>
      <c r="J31" s="367"/>
      <c r="K31" s="349"/>
      <c r="L31" s="349"/>
      <c r="M31" s="349"/>
      <c r="N31" s="349"/>
      <c r="O31" s="349"/>
    </row>
    <row r="32" spans="1:15" s="73" customFormat="1" ht="34.5" customHeight="1">
      <c r="A32" s="396">
        <v>41522</v>
      </c>
      <c r="B32" s="250"/>
      <c r="C32" s="401" t="s">
        <v>724</v>
      </c>
      <c r="D32" s="152">
        <f>D33</f>
        <v>0</v>
      </c>
      <c r="E32" s="152">
        <f>SUM(E33:E34)</f>
        <v>400</v>
      </c>
      <c r="F32" s="152">
        <f>F33</f>
        <v>0</v>
      </c>
      <c r="G32" s="178">
        <f t="shared" si="0"/>
        <v>0</v>
      </c>
      <c r="H32" s="674" t="e">
        <f t="shared" si="1"/>
        <v>#DIV/0!</v>
      </c>
      <c r="I32" s="178"/>
      <c r="J32" s="366"/>
      <c r="K32" s="72"/>
      <c r="L32" s="72"/>
      <c r="M32" s="72"/>
      <c r="N32" s="72"/>
      <c r="O32" s="72"/>
    </row>
    <row r="33" spans="1:15" s="71" customFormat="1" ht="34.5" customHeight="1">
      <c r="A33" s="250" t="s">
        <v>725</v>
      </c>
      <c r="B33" s="250" t="s">
        <v>1102</v>
      </c>
      <c r="C33" s="404" t="s">
        <v>726</v>
      </c>
      <c r="D33" s="180">
        <v>0</v>
      </c>
      <c r="E33" s="180">
        <v>0</v>
      </c>
      <c r="F33" s="180">
        <v>0</v>
      </c>
      <c r="G33" s="180">
        <f t="shared" si="0"/>
        <v>0</v>
      </c>
      <c r="H33" s="675" t="e">
        <f t="shared" si="1"/>
        <v>#DIV/0!</v>
      </c>
      <c r="I33" s="178"/>
      <c r="J33" s="366"/>
      <c r="K33" s="70"/>
      <c r="L33" s="70"/>
      <c r="M33" s="70"/>
      <c r="N33" s="70"/>
      <c r="O33" s="70"/>
    </row>
    <row r="34" spans="1:15" s="71" customFormat="1" ht="34.5" customHeight="1">
      <c r="A34" s="250" t="s">
        <v>1253</v>
      </c>
      <c r="B34" s="250"/>
      <c r="C34" s="404" t="s">
        <v>724</v>
      </c>
      <c r="D34" s="180">
        <v>0</v>
      </c>
      <c r="E34" s="180">
        <v>400</v>
      </c>
      <c r="F34" s="180">
        <v>0</v>
      </c>
      <c r="G34" s="180">
        <f t="shared" si="0"/>
        <v>0</v>
      </c>
      <c r="H34" s="675" t="e">
        <f t="shared" si="1"/>
        <v>#DIV/0!</v>
      </c>
      <c r="I34" s="178"/>
      <c r="J34" s="366"/>
      <c r="K34" s="70"/>
      <c r="L34" s="70"/>
      <c r="M34" s="70"/>
      <c r="N34" s="70"/>
      <c r="O34" s="70"/>
    </row>
    <row r="35" spans="1:15" s="76" customFormat="1" ht="34.5" customHeight="1">
      <c r="A35" s="397">
        <v>41523</v>
      </c>
      <c r="B35" s="250"/>
      <c r="C35" s="402" t="s">
        <v>777</v>
      </c>
      <c r="D35" s="178">
        <f>D36</f>
        <v>20000</v>
      </c>
      <c r="E35" s="178">
        <f>E36</f>
        <v>0</v>
      </c>
      <c r="F35" s="178">
        <f>F36</f>
        <v>24000</v>
      </c>
      <c r="G35" s="178">
        <f t="shared" si="0"/>
        <v>4000</v>
      </c>
      <c r="H35" s="674">
        <f t="shared" si="1"/>
        <v>1.2</v>
      </c>
      <c r="I35" s="178"/>
      <c r="J35" s="366"/>
      <c r="K35" s="75"/>
      <c r="L35" s="75"/>
      <c r="M35" s="75"/>
      <c r="N35" s="75"/>
      <c r="O35" s="75"/>
    </row>
    <row r="36" spans="1:15" s="78" customFormat="1" ht="34.5" customHeight="1">
      <c r="A36" s="400">
        <v>415239</v>
      </c>
      <c r="B36" s="250" t="s">
        <v>1101</v>
      </c>
      <c r="C36" s="643" t="s">
        <v>1252</v>
      </c>
      <c r="D36" s="180">
        <v>20000</v>
      </c>
      <c r="E36" s="180">
        <v>0</v>
      </c>
      <c r="F36" s="180">
        <v>24000</v>
      </c>
      <c r="G36" s="180">
        <f t="shared" si="0"/>
        <v>4000</v>
      </c>
      <c r="H36" s="675">
        <f t="shared" si="1"/>
        <v>1.2</v>
      </c>
      <c r="I36" s="178"/>
      <c r="J36" s="366"/>
      <c r="K36" s="74"/>
      <c r="L36" s="74"/>
      <c r="M36" s="74"/>
      <c r="N36" s="74"/>
      <c r="O36" s="74"/>
    </row>
    <row r="37" spans="1:15" s="73" customFormat="1" ht="34.5" customHeight="1">
      <c r="A37" s="397">
        <v>41524</v>
      </c>
      <c r="B37" s="250"/>
      <c r="C37" s="402" t="s">
        <v>719</v>
      </c>
      <c r="D37" s="178">
        <f>D38</f>
        <v>0</v>
      </c>
      <c r="E37" s="178">
        <f>E38</f>
        <v>0</v>
      </c>
      <c r="F37" s="178">
        <f>F38</f>
        <v>0</v>
      </c>
      <c r="G37" s="178">
        <f t="shared" si="0"/>
        <v>0</v>
      </c>
      <c r="H37" s="674" t="e">
        <f t="shared" si="1"/>
        <v>#DIV/0!</v>
      </c>
      <c r="I37" s="178"/>
      <c r="J37" s="366"/>
      <c r="K37" s="72"/>
      <c r="L37" s="72"/>
      <c r="M37" s="72"/>
      <c r="N37" s="72"/>
      <c r="O37" s="72"/>
    </row>
    <row r="38" spans="1:15" s="73" customFormat="1" ht="34.5" customHeight="1">
      <c r="A38" s="394">
        <v>415249</v>
      </c>
      <c r="B38" s="395"/>
      <c r="C38" s="407" t="s">
        <v>719</v>
      </c>
      <c r="D38" s="233">
        <v>0</v>
      </c>
      <c r="E38" s="233">
        <v>0</v>
      </c>
      <c r="F38" s="233">
        <v>0</v>
      </c>
      <c r="G38" s="180">
        <f t="shared" si="0"/>
        <v>0</v>
      </c>
      <c r="H38" s="675" t="e">
        <f t="shared" si="1"/>
        <v>#DIV/0!</v>
      </c>
      <c r="I38" s="178"/>
      <c r="J38" s="366"/>
      <c r="K38" s="337"/>
      <c r="L38" s="337"/>
      <c r="M38" s="337"/>
      <c r="N38" s="337"/>
      <c r="O38" s="337"/>
    </row>
    <row r="39" spans="1:15" s="76" customFormat="1" ht="34.5" customHeight="1">
      <c r="A39" s="397">
        <v>416</v>
      </c>
      <c r="B39" s="397"/>
      <c r="C39" s="453" t="s">
        <v>1168</v>
      </c>
      <c r="D39" s="178">
        <f>D40</f>
        <v>44000</v>
      </c>
      <c r="E39" s="178">
        <f>E40</f>
        <v>40616.729999999996</v>
      </c>
      <c r="F39" s="178">
        <f>F40</f>
        <v>70000</v>
      </c>
      <c r="G39" s="178">
        <f t="shared" si="0"/>
        <v>26000</v>
      </c>
      <c r="H39" s="674">
        <f t="shared" si="1"/>
        <v>1.5909090909090908</v>
      </c>
      <c r="I39" s="178"/>
      <c r="J39" s="366"/>
      <c r="K39" s="77"/>
      <c r="L39" s="77"/>
      <c r="M39" s="77"/>
      <c r="N39" s="77"/>
      <c r="O39" s="77"/>
    </row>
    <row r="40" spans="1:15" s="71" customFormat="1" ht="34.5" customHeight="1">
      <c r="A40" s="231" t="s">
        <v>750</v>
      </c>
      <c r="B40" s="231"/>
      <c r="C40" s="284" t="s">
        <v>751</v>
      </c>
      <c r="D40" s="178">
        <f>SUM(D41:D49)</f>
        <v>44000</v>
      </c>
      <c r="E40" s="178">
        <f>SUM(E41:E49)</f>
        <v>40616.729999999996</v>
      </c>
      <c r="F40" s="178">
        <f>SUM(F41:F49)</f>
        <v>70000</v>
      </c>
      <c r="G40" s="178">
        <f t="shared" si="0"/>
        <v>26000</v>
      </c>
      <c r="H40" s="674">
        <f t="shared" si="1"/>
        <v>1.5909090909090908</v>
      </c>
      <c r="I40" s="178"/>
      <c r="J40" s="366"/>
      <c r="K40" s="70"/>
      <c r="L40" s="70"/>
      <c r="M40" s="70"/>
      <c r="N40" s="70"/>
      <c r="O40" s="70"/>
    </row>
    <row r="41" spans="1:15" s="71" customFormat="1" ht="34.5" customHeight="1">
      <c r="A41" s="250" t="s">
        <v>708</v>
      </c>
      <c r="B41" s="250"/>
      <c r="C41" s="404" t="s">
        <v>709</v>
      </c>
      <c r="D41" s="180">
        <v>0</v>
      </c>
      <c r="E41" s="180">
        <v>0</v>
      </c>
      <c r="F41" s="180">
        <v>0</v>
      </c>
      <c r="G41" s="180">
        <f t="shared" si="0"/>
        <v>0</v>
      </c>
      <c r="H41" s="675" t="e">
        <f t="shared" si="1"/>
        <v>#DIV/0!</v>
      </c>
      <c r="I41" s="178"/>
      <c r="J41" s="366"/>
      <c r="K41" s="70"/>
      <c r="L41" s="70"/>
      <c r="M41" s="70"/>
      <c r="N41" s="70"/>
      <c r="O41" s="70"/>
    </row>
    <row r="42" spans="1:15" s="71" customFormat="1" ht="34.5" customHeight="1">
      <c r="A42" s="250" t="s">
        <v>1011</v>
      </c>
      <c r="B42" s="250"/>
      <c r="C42" s="404" t="s">
        <v>1012</v>
      </c>
      <c r="D42" s="180">
        <v>0</v>
      </c>
      <c r="E42" s="180">
        <v>0</v>
      </c>
      <c r="F42" s="180">
        <v>0</v>
      </c>
      <c r="G42" s="180">
        <f t="shared" si="0"/>
        <v>0</v>
      </c>
      <c r="H42" s="675" t="e">
        <f t="shared" si="1"/>
        <v>#DIV/0!</v>
      </c>
      <c r="I42" s="178"/>
      <c r="J42" s="366"/>
      <c r="K42" s="70"/>
      <c r="L42" s="70"/>
      <c r="M42" s="70"/>
      <c r="N42" s="70"/>
      <c r="O42" s="70"/>
    </row>
    <row r="43" spans="1:15" s="71" customFormat="1" ht="34.5" customHeight="1">
      <c r="A43" s="395" t="s">
        <v>712</v>
      </c>
      <c r="B43" s="395"/>
      <c r="C43" s="406" t="s">
        <v>713</v>
      </c>
      <c r="D43" s="233">
        <v>0</v>
      </c>
      <c r="E43" s="233">
        <v>0</v>
      </c>
      <c r="F43" s="233">
        <v>0</v>
      </c>
      <c r="G43" s="180">
        <f t="shared" si="0"/>
        <v>0</v>
      </c>
      <c r="H43" s="675" t="e">
        <f t="shared" si="1"/>
        <v>#DIV/0!</v>
      </c>
      <c r="I43" s="304"/>
      <c r="J43" s="369"/>
      <c r="K43" s="122"/>
      <c r="L43" s="122"/>
      <c r="M43" s="122"/>
      <c r="N43" s="122"/>
      <c r="O43" s="122"/>
    </row>
    <row r="44" spans="1:15" s="89" customFormat="1" ht="34.5" customHeight="1">
      <c r="A44" s="250" t="s">
        <v>723</v>
      </c>
      <c r="B44" s="250" t="s">
        <v>449</v>
      </c>
      <c r="C44" s="404" t="s">
        <v>1182</v>
      </c>
      <c r="D44" s="302">
        <v>10000</v>
      </c>
      <c r="E44" s="302">
        <v>8450</v>
      </c>
      <c r="F44" s="302">
        <v>10000</v>
      </c>
      <c r="G44" s="180">
        <f t="shared" si="0"/>
        <v>0</v>
      </c>
      <c r="H44" s="675">
        <f t="shared" si="1"/>
        <v>1</v>
      </c>
      <c r="I44" s="178"/>
      <c r="J44" s="366"/>
      <c r="K44" s="94"/>
      <c r="L44" s="94"/>
      <c r="M44" s="94"/>
      <c r="N44" s="94"/>
      <c r="O44" s="94"/>
    </row>
    <row r="45" spans="1:15" s="71" customFormat="1" ht="34.5" customHeight="1">
      <c r="A45" s="395" t="s">
        <v>723</v>
      </c>
      <c r="B45" s="395" t="s">
        <v>447</v>
      </c>
      <c r="C45" s="406" t="s">
        <v>21</v>
      </c>
      <c r="D45" s="388">
        <v>15000</v>
      </c>
      <c r="E45" s="388">
        <v>7100</v>
      </c>
      <c r="F45" s="388">
        <v>15000</v>
      </c>
      <c r="G45" s="180">
        <f t="shared" si="0"/>
        <v>0</v>
      </c>
      <c r="H45" s="675">
        <f t="shared" si="1"/>
        <v>1</v>
      </c>
      <c r="I45" s="178"/>
      <c r="J45" s="366"/>
      <c r="K45" s="122"/>
      <c r="L45" s="122"/>
      <c r="M45" s="122"/>
      <c r="N45" s="122"/>
      <c r="O45" s="122"/>
    </row>
    <row r="46" spans="1:15" s="71" customFormat="1" ht="34.5" customHeight="1">
      <c r="A46" s="250" t="s">
        <v>778</v>
      </c>
      <c r="B46" s="250"/>
      <c r="C46" s="404" t="s">
        <v>779</v>
      </c>
      <c r="D46" s="180">
        <v>3000</v>
      </c>
      <c r="E46" s="180">
        <v>2300</v>
      </c>
      <c r="F46" s="180">
        <v>3000</v>
      </c>
      <c r="G46" s="180">
        <f t="shared" si="0"/>
        <v>0</v>
      </c>
      <c r="H46" s="675">
        <f t="shared" si="1"/>
        <v>1</v>
      </c>
      <c r="I46" s="178"/>
      <c r="J46" s="366"/>
      <c r="K46" s="70"/>
      <c r="L46" s="70"/>
      <c r="M46" s="70"/>
      <c r="N46" s="70"/>
      <c r="O46" s="70"/>
    </row>
    <row r="47" spans="1:15" s="71" customFormat="1" ht="34.5" customHeight="1">
      <c r="A47" s="250" t="s">
        <v>710</v>
      </c>
      <c r="B47" s="250"/>
      <c r="C47" s="404" t="s">
        <v>711</v>
      </c>
      <c r="D47" s="233">
        <v>0</v>
      </c>
      <c r="E47" s="233">
        <v>0</v>
      </c>
      <c r="F47" s="233">
        <v>0</v>
      </c>
      <c r="G47" s="180">
        <f t="shared" si="0"/>
        <v>0</v>
      </c>
      <c r="H47" s="675" t="e">
        <f t="shared" si="1"/>
        <v>#DIV/0!</v>
      </c>
      <c r="I47" s="178"/>
      <c r="J47" s="366"/>
      <c r="K47" s="70"/>
      <c r="L47" s="70"/>
      <c r="M47" s="70"/>
      <c r="N47" s="70"/>
      <c r="O47" s="70"/>
    </row>
    <row r="48" spans="1:15" s="89" customFormat="1" ht="34.5" customHeight="1">
      <c r="A48" s="250" t="s">
        <v>780</v>
      </c>
      <c r="B48" s="250"/>
      <c r="C48" s="404" t="s">
        <v>781</v>
      </c>
      <c r="D48" s="180">
        <v>10000</v>
      </c>
      <c r="E48" s="180">
        <v>600</v>
      </c>
      <c r="F48" s="180">
        <v>10000</v>
      </c>
      <c r="G48" s="180">
        <f t="shared" si="0"/>
        <v>0</v>
      </c>
      <c r="H48" s="675">
        <f t="shared" si="1"/>
        <v>1</v>
      </c>
      <c r="I48" s="178"/>
      <c r="J48" s="366"/>
      <c r="K48" s="94"/>
      <c r="L48" s="94"/>
      <c r="M48" s="94"/>
      <c r="N48" s="94"/>
      <c r="O48" s="94"/>
    </row>
    <row r="49" spans="1:15" s="71" customFormat="1" ht="34.5" customHeight="1">
      <c r="A49" s="250" t="s">
        <v>782</v>
      </c>
      <c r="B49" s="250"/>
      <c r="C49" s="404" t="s">
        <v>783</v>
      </c>
      <c r="D49" s="235">
        <v>6000</v>
      </c>
      <c r="E49" s="676">
        <v>22166.73</v>
      </c>
      <c r="F49" s="235">
        <v>32000</v>
      </c>
      <c r="G49" s="180">
        <f t="shared" si="0"/>
        <v>26000</v>
      </c>
      <c r="H49" s="675">
        <f t="shared" si="1"/>
        <v>5.333333333333333</v>
      </c>
      <c r="I49" s="178"/>
      <c r="J49" s="366"/>
      <c r="K49" s="70"/>
      <c r="L49" s="70"/>
      <c r="M49" s="70"/>
      <c r="N49" s="70"/>
      <c r="O49" s="70"/>
    </row>
    <row r="50" spans="1:15" s="78" customFormat="1" ht="34.5" customHeight="1">
      <c r="A50" s="398"/>
      <c r="B50" s="399"/>
      <c r="C50" s="408" t="s">
        <v>490</v>
      </c>
      <c r="D50" s="236">
        <v>45799</v>
      </c>
      <c r="E50" s="236">
        <v>5000</v>
      </c>
      <c r="F50" s="236">
        <v>43804</v>
      </c>
      <c r="G50" s="178">
        <f t="shared" si="0"/>
        <v>-1995</v>
      </c>
      <c r="H50" s="674">
        <f t="shared" si="1"/>
        <v>0.9564400969453482</v>
      </c>
      <c r="I50" s="178"/>
      <c r="J50" s="366"/>
      <c r="K50" s="74"/>
      <c r="L50" s="74"/>
      <c r="M50" s="74"/>
      <c r="N50" s="74"/>
      <c r="O50" s="74"/>
    </row>
    <row r="51" spans="1:13" s="42" customFormat="1" ht="12.75" hidden="1">
      <c r="A51"/>
      <c r="B51"/>
      <c r="C51"/>
      <c r="D51"/>
      <c r="E51"/>
      <c r="F51"/>
      <c r="G51"/>
      <c r="H51"/>
      <c r="I51"/>
      <c r="J51"/>
      <c r="K51" s="41"/>
      <c r="L51" s="41"/>
      <c r="M51" s="41"/>
    </row>
    <row r="52" spans="1:13" s="42" customFormat="1" ht="12.75" hidden="1">
      <c r="A52" s="44"/>
      <c r="B52" s="44"/>
      <c r="C52" s="41"/>
      <c r="D52" s="45"/>
      <c r="E52" s="51"/>
      <c r="F52" s="45"/>
      <c r="G52" s="41"/>
      <c r="H52" s="41"/>
      <c r="I52" s="51"/>
      <c r="J52" s="51"/>
      <c r="K52" s="41"/>
      <c r="L52" s="41"/>
      <c r="M52" s="41"/>
    </row>
    <row r="53" spans="1:13" s="42" customFormat="1" ht="12.75" hidden="1">
      <c r="A53" s="44"/>
      <c r="B53" s="44"/>
      <c r="C53" s="41"/>
      <c r="D53" s="46"/>
      <c r="E53" s="52"/>
      <c r="F53" s="46"/>
      <c r="G53" s="41"/>
      <c r="H53" s="41"/>
      <c r="I53" s="52"/>
      <c r="J53" s="52"/>
      <c r="K53" s="41"/>
      <c r="L53" s="41"/>
      <c r="M53" s="41"/>
    </row>
    <row r="54" spans="1:13" s="42" customFormat="1" ht="12.75" hidden="1">
      <c r="A54" s="44"/>
      <c r="B54" s="44"/>
      <c r="C54" s="41"/>
      <c r="D54" s="41"/>
      <c r="E54" s="53"/>
      <c r="F54" s="41"/>
      <c r="G54" s="41"/>
      <c r="H54" s="41"/>
      <c r="I54" s="53"/>
      <c r="J54" s="53"/>
      <c r="K54" s="41"/>
      <c r="L54" s="41"/>
      <c r="M54" s="41"/>
    </row>
    <row r="55" spans="1:13" s="42" customFormat="1" ht="12.75" hidden="1">
      <c r="A55" s="44"/>
      <c r="B55" s="44"/>
      <c r="C55" s="41"/>
      <c r="D55" s="41"/>
      <c r="E55" s="53"/>
      <c r="F55" s="41"/>
      <c r="G55" s="41"/>
      <c r="H55" s="41"/>
      <c r="I55" s="53"/>
      <c r="J55" s="53"/>
      <c r="K55" s="41"/>
      <c r="L55" s="41"/>
      <c r="M55" s="41"/>
    </row>
    <row r="56" spans="1:13" s="42" customFormat="1" ht="12.75" hidden="1">
      <c r="A56" s="44"/>
      <c r="B56" s="44"/>
      <c r="C56" s="41"/>
      <c r="D56" s="41"/>
      <c r="E56" s="53"/>
      <c r="F56" s="41"/>
      <c r="G56" s="41"/>
      <c r="H56" s="41"/>
      <c r="I56" s="53"/>
      <c r="J56" s="53"/>
      <c r="K56" s="41"/>
      <c r="L56" s="41"/>
      <c r="M56" s="41"/>
    </row>
    <row r="57" spans="1:13" s="42" customFormat="1" ht="12.75" hidden="1">
      <c r="A57" s="44"/>
      <c r="B57" s="44"/>
      <c r="C57" s="41"/>
      <c r="D57" s="41"/>
      <c r="E57" s="53"/>
      <c r="F57" s="41"/>
      <c r="G57" s="41"/>
      <c r="H57" s="41"/>
      <c r="I57" s="53"/>
      <c r="J57" s="53"/>
      <c r="K57" s="41"/>
      <c r="L57" s="41"/>
      <c r="M57" s="41"/>
    </row>
    <row r="58" spans="1:13" s="292" customFormat="1" ht="34.5" customHeight="1">
      <c r="A58" s="704" t="s">
        <v>229</v>
      </c>
      <c r="B58" s="704"/>
      <c r="C58" s="704"/>
      <c r="D58" s="704"/>
      <c r="E58" s="704"/>
      <c r="F58" s="704"/>
      <c r="G58" s="704"/>
      <c r="H58" s="291"/>
      <c r="I58" s="291"/>
      <c r="J58" s="291"/>
      <c r="K58" s="291"/>
      <c r="L58" s="291"/>
      <c r="M58" s="291"/>
    </row>
    <row r="59" spans="1:13" s="238" customFormat="1" ht="86.25" customHeight="1">
      <c r="A59" s="231" t="s">
        <v>485</v>
      </c>
      <c r="B59" s="231"/>
      <c r="C59" s="173" t="s">
        <v>486</v>
      </c>
      <c r="D59" s="232" t="s">
        <v>384</v>
      </c>
      <c r="E59" s="232" t="s">
        <v>1278</v>
      </c>
      <c r="F59" s="232" t="s">
        <v>1254</v>
      </c>
      <c r="G59" s="232" t="s">
        <v>857</v>
      </c>
      <c r="H59" s="232" t="s">
        <v>860</v>
      </c>
      <c r="I59" s="232"/>
      <c r="J59" s="232"/>
      <c r="K59" s="234"/>
      <c r="L59" s="234"/>
      <c r="M59" s="234"/>
    </row>
    <row r="60" spans="1:13" s="264" customFormat="1" ht="34.5" customHeight="1">
      <c r="A60" s="176" t="s">
        <v>484</v>
      </c>
      <c r="B60" s="176" t="s">
        <v>1051</v>
      </c>
      <c r="C60" s="173">
        <v>3</v>
      </c>
      <c r="D60" s="409">
        <v>4</v>
      </c>
      <c r="E60" s="409">
        <v>5</v>
      </c>
      <c r="F60" s="409">
        <v>6</v>
      </c>
      <c r="G60" s="409">
        <v>7</v>
      </c>
      <c r="H60" s="409">
        <v>8</v>
      </c>
      <c r="I60" s="249"/>
      <c r="J60" s="265"/>
      <c r="K60" s="263"/>
      <c r="L60" s="263"/>
      <c r="M60" s="263"/>
    </row>
    <row r="61" spans="1:13" s="73" customFormat="1" ht="34.5" customHeight="1">
      <c r="A61" s="412"/>
      <c r="B61" s="412"/>
      <c r="C61" s="432"/>
      <c r="D61" s="160"/>
      <c r="E61" s="160"/>
      <c r="F61" s="160"/>
      <c r="G61" s="426"/>
      <c r="H61" s="426"/>
      <c r="I61" s="160"/>
      <c r="J61" s="237"/>
      <c r="K61" s="72"/>
      <c r="L61" s="72"/>
      <c r="M61" s="72"/>
    </row>
    <row r="62" spans="1:13" s="76" customFormat="1" ht="34.5" customHeight="1">
      <c r="A62" s="413" t="s">
        <v>702</v>
      </c>
      <c r="B62" s="413"/>
      <c r="C62" s="280" t="s">
        <v>1091</v>
      </c>
      <c r="D62" s="160">
        <f>SUM(D63+D82)</f>
        <v>101500</v>
      </c>
      <c r="E62" s="160">
        <f>SUM(E63+E82)</f>
        <v>66469.52</v>
      </c>
      <c r="F62" s="160">
        <f>SUM(F63+F82)</f>
        <v>101500</v>
      </c>
      <c r="G62" s="178">
        <f>F62-D62</f>
        <v>0</v>
      </c>
      <c r="H62" s="674">
        <f>F62/D62</f>
        <v>1</v>
      </c>
      <c r="I62" s="178"/>
      <c r="J62" s="178"/>
      <c r="K62" s="77"/>
      <c r="L62" s="80"/>
      <c r="M62" s="77"/>
    </row>
    <row r="63" spans="1:13" s="73" customFormat="1" ht="34.5" customHeight="1">
      <c r="A63" s="413" t="s">
        <v>1053</v>
      </c>
      <c r="B63" s="412" t="s">
        <v>1102</v>
      </c>
      <c r="C63" s="432" t="s">
        <v>502</v>
      </c>
      <c r="D63" s="160">
        <f>SUM(D64+D73)</f>
        <v>0</v>
      </c>
      <c r="E63" s="160">
        <f>SUM(E64+E73)</f>
        <v>0</v>
      </c>
      <c r="F63" s="160">
        <f>SUM(F64+F73)</f>
        <v>0</v>
      </c>
      <c r="G63" s="178">
        <f aca="true" t="shared" si="2" ref="G63:G98">F63-D63</f>
        <v>0</v>
      </c>
      <c r="H63" s="674" t="e">
        <f aca="true" t="shared" si="3" ref="H63:H98">F63/D63</f>
        <v>#DIV/0!</v>
      </c>
      <c r="I63" s="178"/>
      <c r="J63" s="178"/>
      <c r="K63" s="80"/>
      <c r="L63" s="72"/>
      <c r="M63" s="80"/>
    </row>
    <row r="64" spans="1:13" s="73" customFormat="1" ht="34.5" customHeight="1">
      <c r="A64" s="413" t="s">
        <v>501</v>
      </c>
      <c r="B64" s="413" t="s">
        <v>1102</v>
      </c>
      <c r="C64" s="432" t="s">
        <v>503</v>
      </c>
      <c r="D64" s="160">
        <f>SUM(D65+D67)</f>
        <v>0</v>
      </c>
      <c r="E64" s="160">
        <f>SUM(E65+E67)</f>
        <v>0</v>
      </c>
      <c r="F64" s="160">
        <f>SUM(F65+F67)</f>
        <v>0</v>
      </c>
      <c r="G64" s="178">
        <f t="shared" si="2"/>
        <v>0</v>
      </c>
      <c r="H64" s="674" t="e">
        <f t="shared" si="3"/>
        <v>#DIV/0!</v>
      </c>
      <c r="I64" s="178"/>
      <c r="J64" s="178"/>
      <c r="K64" s="72"/>
      <c r="L64" s="72"/>
      <c r="M64" s="72"/>
    </row>
    <row r="65" spans="1:13" s="73" customFormat="1" ht="34.5" customHeight="1">
      <c r="A65" s="413" t="s">
        <v>600</v>
      </c>
      <c r="B65" s="413" t="s">
        <v>1102</v>
      </c>
      <c r="C65" s="432" t="s">
        <v>601</v>
      </c>
      <c r="D65" s="206">
        <f>D66</f>
        <v>0</v>
      </c>
      <c r="E65" s="206">
        <f>E66</f>
        <v>0</v>
      </c>
      <c r="F65" s="206">
        <f>F66</f>
        <v>0</v>
      </c>
      <c r="G65" s="178">
        <f t="shared" si="2"/>
        <v>0</v>
      </c>
      <c r="H65" s="674" t="e">
        <f t="shared" si="3"/>
        <v>#DIV/0!</v>
      </c>
      <c r="I65" s="178"/>
      <c r="J65" s="178"/>
      <c r="K65" s="72"/>
      <c r="L65" s="72"/>
      <c r="M65" s="72"/>
    </row>
    <row r="66" spans="1:13" s="73" customFormat="1" ht="34.5" customHeight="1">
      <c r="A66" s="412" t="s">
        <v>523</v>
      </c>
      <c r="B66" s="412" t="s">
        <v>1102</v>
      </c>
      <c r="C66" s="433" t="s">
        <v>495</v>
      </c>
      <c r="D66" s="179">
        <v>0</v>
      </c>
      <c r="E66" s="179">
        <v>0</v>
      </c>
      <c r="F66" s="179">
        <v>0</v>
      </c>
      <c r="G66" s="180">
        <f t="shared" si="2"/>
        <v>0</v>
      </c>
      <c r="H66" s="675" t="e">
        <f t="shared" si="3"/>
        <v>#DIV/0!</v>
      </c>
      <c r="I66" s="180"/>
      <c r="J66" s="178"/>
      <c r="K66" s="72"/>
      <c r="L66" s="72"/>
      <c r="M66" s="72"/>
    </row>
    <row r="67" spans="1:13" s="73" customFormat="1" ht="34.5" customHeight="1">
      <c r="A67" s="413" t="s">
        <v>527</v>
      </c>
      <c r="B67" s="413" t="s">
        <v>1102</v>
      </c>
      <c r="C67" s="432" t="s">
        <v>602</v>
      </c>
      <c r="D67" s="160">
        <f>SUM(D68:D72)</f>
        <v>0</v>
      </c>
      <c r="E67" s="160">
        <f>SUM(E68:E72)</f>
        <v>0</v>
      </c>
      <c r="F67" s="160">
        <f>SUM(F68:F72)</f>
        <v>0</v>
      </c>
      <c r="G67" s="178">
        <f t="shared" si="2"/>
        <v>0</v>
      </c>
      <c r="H67" s="674" t="e">
        <f t="shared" si="3"/>
        <v>#DIV/0!</v>
      </c>
      <c r="I67" s="178"/>
      <c r="J67" s="178"/>
      <c r="K67" s="72"/>
      <c r="L67" s="72"/>
      <c r="M67" s="72"/>
    </row>
    <row r="68" spans="1:13" s="73" customFormat="1" ht="34.5" customHeight="1">
      <c r="A68" s="412" t="s">
        <v>525</v>
      </c>
      <c r="B68" s="412" t="s">
        <v>1102</v>
      </c>
      <c r="C68" s="433" t="s">
        <v>526</v>
      </c>
      <c r="D68" s="179">
        <v>0</v>
      </c>
      <c r="E68" s="179">
        <v>0</v>
      </c>
      <c r="F68" s="179">
        <v>0</v>
      </c>
      <c r="G68" s="180">
        <f t="shared" si="2"/>
        <v>0</v>
      </c>
      <c r="H68" s="675" t="e">
        <f t="shared" si="3"/>
        <v>#DIV/0!</v>
      </c>
      <c r="I68" s="180"/>
      <c r="J68" s="178"/>
      <c r="K68" s="72"/>
      <c r="L68" s="72"/>
      <c r="M68" s="72"/>
    </row>
    <row r="69" spans="1:13" s="73" customFormat="1" ht="34.5" customHeight="1">
      <c r="A69" s="412" t="s">
        <v>603</v>
      </c>
      <c r="B69" s="412" t="s">
        <v>1102</v>
      </c>
      <c r="C69" s="433" t="s">
        <v>604</v>
      </c>
      <c r="D69" s="179">
        <v>0</v>
      </c>
      <c r="E69" s="179">
        <v>0</v>
      </c>
      <c r="F69" s="179">
        <v>0</v>
      </c>
      <c r="G69" s="180">
        <f t="shared" si="2"/>
        <v>0</v>
      </c>
      <c r="H69" s="675" t="e">
        <f t="shared" si="3"/>
        <v>#DIV/0!</v>
      </c>
      <c r="I69" s="180"/>
      <c r="J69" s="178"/>
      <c r="K69" s="72"/>
      <c r="L69" s="72"/>
      <c r="M69" s="72"/>
    </row>
    <row r="70" spans="1:13" s="73" customFormat="1" ht="34.5" customHeight="1">
      <c r="A70" s="412" t="s">
        <v>605</v>
      </c>
      <c r="B70" s="412" t="s">
        <v>1102</v>
      </c>
      <c r="C70" s="433" t="s">
        <v>606</v>
      </c>
      <c r="D70" s="179">
        <v>0</v>
      </c>
      <c r="E70" s="179">
        <v>0</v>
      </c>
      <c r="F70" s="179">
        <v>0</v>
      </c>
      <c r="G70" s="180">
        <f t="shared" si="2"/>
        <v>0</v>
      </c>
      <c r="H70" s="675" t="e">
        <f t="shared" si="3"/>
        <v>#DIV/0!</v>
      </c>
      <c r="I70" s="180"/>
      <c r="J70" s="178"/>
      <c r="K70" s="72"/>
      <c r="L70" s="72"/>
      <c r="M70" s="72"/>
    </row>
    <row r="71" spans="1:13" s="73" customFormat="1" ht="34.5" customHeight="1">
      <c r="A71" s="412" t="s">
        <v>607</v>
      </c>
      <c r="B71" s="412" t="s">
        <v>1102</v>
      </c>
      <c r="C71" s="433" t="s">
        <v>608</v>
      </c>
      <c r="D71" s="179">
        <v>0</v>
      </c>
      <c r="E71" s="179">
        <v>0</v>
      </c>
      <c r="F71" s="179">
        <v>0</v>
      </c>
      <c r="G71" s="180">
        <f t="shared" si="2"/>
        <v>0</v>
      </c>
      <c r="H71" s="675" t="e">
        <f t="shared" si="3"/>
        <v>#DIV/0!</v>
      </c>
      <c r="I71" s="180"/>
      <c r="J71" s="178"/>
      <c r="K71" s="72"/>
      <c r="L71" s="72"/>
      <c r="M71" s="72"/>
    </row>
    <row r="72" spans="1:13" s="73" customFormat="1" ht="34.5" customHeight="1">
      <c r="A72" s="412" t="s">
        <v>609</v>
      </c>
      <c r="B72" s="412" t="s">
        <v>1102</v>
      </c>
      <c r="C72" s="433" t="s">
        <v>610</v>
      </c>
      <c r="D72" s="179">
        <v>0</v>
      </c>
      <c r="E72" s="179">
        <v>0</v>
      </c>
      <c r="F72" s="179">
        <v>0</v>
      </c>
      <c r="G72" s="180">
        <f t="shared" si="2"/>
        <v>0</v>
      </c>
      <c r="H72" s="675" t="e">
        <f t="shared" si="3"/>
        <v>#DIV/0!</v>
      </c>
      <c r="I72" s="180"/>
      <c r="J72" s="178"/>
      <c r="K72" s="72"/>
      <c r="L72" s="72"/>
      <c r="M72" s="72"/>
    </row>
    <row r="73" spans="1:13" s="73" customFormat="1" ht="34.5" customHeight="1">
      <c r="A73" s="231" t="s">
        <v>504</v>
      </c>
      <c r="B73" s="231" t="s">
        <v>1102</v>
      </c>
      <c r="C73" s="284" t="s">
        <v>528</v>
      </c>
      <c r="D73" s="160">
        <f>D74+D76+D81</f>
        <v>0</v>
      </c>
      <c r="E73" s="160">
        <f>E74+E76+E81</f>
        <v>0</v>
      </c>
      <c r="F73" s="160">
        <f>F74+F76+F81</f>
        <v>0</v>
      </c>
      <c r="G73" s="178">
        <f t="shared" si="2"/>
        <v>0</v>
      </c>
      <c r="H73" s="674" t="e">
        <f t="shared" si="3"/>
        <v>#DIV/0!</v>
      </c>
      <c r="I73" s="178"/>
      <c r="J73" s="178"/>
      <c r="K73" s="72"/>
      <c r="L73" s="74"/>
      <c r="M73" s="72"/>
    </row>
    <row r="74" spans="1:13" s="73" customFormat="1" ht="34.5" customHeight="1">
      <c r="A74" s="231" t="s">
        <v>1054</v>
      </c>
      <c r="B74" s="231" t="s">
        <v>1102</v>
      </c>
      <c r="C74" s="284" t="s">
        <v>1055</v>
      </c>
      <c r="D74" s="160">
        <f>D75</f>
        <v>0</v>
      </c>
      <c r="E74" s="160">
        <f>E75</f>
        <v>0</v>
      </c>
      <c r="F74" s="160">
        <f>F75</f>
        <v>0</v>
      </c>
      <c r="G74" s="178">
        <f t="shared" si="2"/>
        <v>0</v>
      </c>
      <c r="H74" s="674" t="e">
        <f t="shared" si="3"/>
        <v>#DIV/0!</v>
      </c>
      <c r="I74" s="178"/>
      <c r="J74" s="178"/>
      <c r="K74" s="74"/>
      <c r="L74" s="72"/>
      <c r="M74" s="74"/>
    </row>
    <row r="75" spans="1:13" s="73" customFormat="1" ht="34.5" customHeight="1">
      <c r="A75" s="250" t="s">
        <v>529</v>
      </c>
      <c r="B75" s="250" t="s">
        <v>1102</v>
      </c>
      <c r="C75" s="404" t="s">
        <v>703</v>
      </c>
      <c r="D75" s="179">
        <v>0</v>
      </c>
      <c r="E75" s="179">
        <v>0</v>
      </c>
      <c r="F75" s="179">
        <v>0</v>
      </c>
      <c r="G75" s="180">
        <f t="shared" si="2"/>
        <v>0</v>
      </c>
      <c r="H75" s="675" t="e">
        <f t="shared" si="3"/>
        <v>#DIV/0!</v>
      </c>
      <c r="I75" s="180"/>
      <c r="J75" s="178"/>
      <c r="K75" s="72"/>
      <c r="L75" s="75"/>
      <c r="M75" s="72"/>
    </row>
    <row r="76" spans="1:13" s="76" customFormat="1" ht="34.5" customHeight="1">
      <c r="A76" s="231" t="s">
        <v>1056</v>
      </c>
      <c r="B76" s="231" t="s">
        <v>1102</v>
      </c>
      <c r="C76" s="284" t="s">
        <v>1057</v>
      </c>
      <c r="D76" s="160">
        <f>SUM(D77:D80)</f>
        <v>0</v>
      </c>
      <c r="E76" s="160">
        <f>SUM(E77:E80)</f>
        <v>0</v>
      </c>
      <c r="F76" s="160">
        <f>SUM(F77:F80)</f>
        <v>0</v>
      </c>
      <c r="G76" s="178">
        <f t="shared" si="2"/>
        <v>0</v>
      </c>
      <c r="H76" s="674" t="e">
        <f t="shared" si="3"/>
        <v>#DIV/0!</v>
      </c>
      <c r="I76" s="178"/>
      <c r="J76" s="178"/>
      <c r="K76" s="75"/>
      <c r="L76" s="72"/>
      <c r="M76" s="75"/>
    </row>
    <row r="77" spans="1:13" s="73" customFormat="1" ht="34.5" customHeight="1">
      <c r="A77" s="250" t="s">
        <v>531</v>
      </c>
      <c r="B77" s="250" t="s">
        <v>1102</v>
      </c>
      <c r="C77" s="404" t="s">
        <v>532</v>
      </c>
      <c r="D77" s="179">
        <v>0</v>
      </c>
      <c r="E77" s="179">
        <v>0</v>
      </c>
      <c r="F77" s="179">
        <v>0</v>
      </c>
      <c r="G77" s="180">
        <f t="shared" si="2"/>
        <v>0</v>
      </c>
      <c r="H77" s="675" t="e">
        <f t="shared" si="3"/>
        <v>#DIV/0!</v>
      </c>
      <c r="I77" s="180"/>
      <c r="J77" s="178"/>
      <c r="K77" s="72"/>
      <c r="L77" s="72"/>
      <c r="M77" s="72"/>
    </row>
    <row r="78" spans="1:13" s="73" customFormat="1" ht="34.5" customHeight="1">
      <c r="A78" s="250" t="s">
        <v>533</v>
      </c>
      <c r="B78" s="250" t="s">
        <v>1102</v>
      </c>
      <c r="C78" s="404" t="s">
        <v>534</v>
      </c>
      <c r="D78" s="179">
        <v>0</v>
      </c>
      <c r="E78" s="179">
        <v>0</v>
      </c>
      <c r="F78" s="179">
        <v>0</v>
      </c>
      <c r="G78" s="180">
        <f t="shared" si="2"/>
        <v>0</v>
      </c>
      <c r="H78" s="675" t="e">
        <f t="shared" si="3"/>
        <v>#DIV/0!</v>
      </c>
      <c r="I78" s="180"/>
      <c r="J78" s="178"/>
      <c r="K78" s="72"/>
      <c r="L78" s="72"/>
      <c r="M78" s="72"/>
    </row>
    <row r="79" spans="1:13" s="73" customFormat="1" ht="34.5" customHeight="1">
      <c r="A79" s="250" t="s">
        <v>746</v>
      </c>
      <c r="B79" s="250" t="s">
        <v>1102</v>
      </c>
      <c r="C79" s="404" t="s">
        <v>736</v>
      </c>
      <c r="D79" s="179">
        <v>0</v>
      </c>
      <c r="E79" s="179">
        <v>0</v>
      </c>
      <c r="F79" s="179">
        <v>0</v>
      </c>
      <c r="G79" s="180">
        <f t="shared" si="2"/>
        <v>0</v>
      </c>
      <c r="H79" s="675" t="e">
        <f t="shared" si="3"/>
        <v>#DIV/0!</v>
      </c>
      <c r="I79" s="180"/>
      <c r="J79" s="178"/>
      <c r="K79" s="72"/>
      <c r="L79" s="72"/>
      <c r="M79" s="72"/>
    </row>
    <row r="80" spans="1:13" s="73" customFormat="1" ht="34.5" customHeight="1">
      <c r="A80" s="250" t="s">
        <v>747</v>
      </c>
      <c r="B80" s="250" t="s">
        <v>1102</v>
      </c>
      <c r="C80" s="404" t="s">
        <v>745</v>
      </c>
      <c r="D80" s="179">
        <v>0</v>
      </c>
      <c r="E80" s="179">
        <v>0</v>
      </c>
      <c r="F80" s="179">
        <v>0</v>
      </c>
      <c r="G80" s="180">
        <f t="shared" si="2"/>
        <v>0</v>
      </c>
      <c r="H80" s="675" t="e">
        <f t="shared" si="3"/>
        <v>#DIV/0!</v>
      </c>
      <c r="I80" s="180"/>
      <c r="J80" s="178"/>
      <c r="K80" s="72"/>
      <c r="L80" s="83"/>
      <c r="M80" s="72"/>
    </row>
    <row r="81" spans="1:13" s="76" customFormat="1" ht="34.5" customHeight="1">
      <c r="A81" s="231" t="s">
        <v>505</v>
      </c>
      <c r="B81" s="231" t="s">
        <v>1102</v>
      </c>
      <c r="C81" s="284" t="s">
        <v>506</v>
      </c>
      <c r="D81" s="160">
        <v>0</v>
      </c>
      <c r="E81" s="160">
        <v>0</v>
      </c>
      <c r="F81" s="160">
        <v>0</v>
      </c>
      <c r="G81" s="178">
        <f t="shared" si="2"/>
        <v>0</v>
      </c>
      <c r="H81" s="674" t="e">
        <f t="shared" si="3"/>
        <v>#DIV/0!</v>
      </c>
      <c r="I81" s="178"/>
      <c r="J81" s="178"/>
      <c r="K81" s="83"/>
      <c r="L81" s="80"/>
      <c r="M81" s="83"/>
    </row>
    <row r="82" spans="1:13" s="73" customFormat="1" ht="34.5" customHeight="1">
      <c r="A82" s="413" t="s">
        <v>507</v>
      </c>
      <c r="B82" s="413" t="s">
        <v>1102</v>
      </c>
      <c r="C82" s="434" t="s">
        <v>508</v>
      </c>
      <c r="D82" s="160">
        <f>SUM(D83+D87+D89+D92+D93)</f>
        <v>101500</v>
      </c>
      <c r="E82" s="160">
        <f>SUM(E83+E87+E89+E92+E93)</f>
        <v>66469.52</v>
      </c>
      <c r="F82" s="160">
        <f>SUM(F83+F87+F89+F92+F93)</f>
        <v>101500</v>
      </c>
      <c r="G82" s="178">
        <f t="shared" si="2"/>
        <v>0</v>
      </c>
      <c r="H82" s="674">
        <f t="shared" si="3"/>
        <v>1</v>
      </c>
      <c r="I82" s="178"/>
      <c r="J82" s="178"/>
      <c r="K82" s="80"/>
      <c r="L82" s="84"/>
      <c r="M82" s="80"/>
    </row>
    <row r="83" spans="1:13" s="73" customFormat="1" ht="34.5" customHeight="1">
      <c r="A83" s="231" t="s">
        <v>554</v>
      </c>
      <c r="B83" s="231" t="s">
        <v>1102</v>
      </c>
      <c r="C83" s="284" t="s">
        <v>754</v>
      </c>
      <c r="D83" s="160">
        <f>SUM(D84:D86)</f>
        <v>0</v>
      </c>
      <c r="E83" s="160">
        <f>SUM(E84:E86)</f>
        <v>0</v>
      </c>
      <c r="F83" s="160">
        <f>SUM(F84:F86)</f>
        <v>0</v>
      </c>
      <c r="G83" s="178">
        <f t="shared" si="2"/>
        <v>0</v>
      </c>
      <c r="H83" s="674" t="e">
        <f t="shared" si="3"/>
        <v>#DIV/0!</v>
      </c>
      <c r="I83" s="178"/>
      <c r="J83" s="178"/>
      <c r="K83" s="84"/>
      <c r="L83" s="72"/>
      <c r="M83" s="84"/>
    </row>
    <row r="84" spans="1:13" s="73" customFormat="1" ht="34.5" customHeight="1">
      <c r="A84" s="250" t="s">
        <v>511</v>
      </c>
      <c r="B84" s="250" t="s">
        <v>1102</v>
      </c>
      <c r="C84" s="404" t="s">
        <v>555</v>
      </c>
      <c r="D84" s="179">
        <v>0</v>
      </c>
      <c r="E84" s="179">
        <v>0</v>
      </c>
      <c r="F84" s="179">
        <v>0</v>
      </c>
      <c r="G84" s="180">
        <f t="shared" si="2"/>
        <v>0</v>
      </c>
      <c r="H84" s="675" t="e">
        <f t="shared" si="3"/>
        <v>#DIV/0!</v>
      </c>
      <c r="I84" s="180"/>
      <c r="J84" s="178"/>
      <c r="K84" s="72"/>
      <c r="L84" s="72"/>
      <c r="M84" s="72"/>
    </row>
    <row r="85" spans="1:13" s="73" customFormat="1" ht="34.5" customHeight="1">
      <c r="A85" s="250" t="s">
        <v>512</v>
      </c>
      <c r="B85" s="250" t="s">
        <v>1102</v>
      </c>
      <c r="C85" s="404" t="s">
        <v>513</v>
      </c>
      <c r="D85" s="179">
        <v>0</v>
      </c>
      <c r="E85" s="179">
        <v>0</v>
      </c>
      <c r="F85" s="179">
        <v>0</v>
      </c>
      <c r="G85" s="180">
        <f t="shared" si="2"/>
        <v>0</v>
      </c>
      <c r="H85" s="675" t="e">
        <f t="shared" si="3"/>
        <v>#DIV/0!</v>
      </c>
      <c r="I85" s="180"/>
      <c r="J85" s="178"/>
      <c r="K85" s="72"/>
      <c r="L85" s="72"/>
      <c r="M85" s="72"/>
    </row>
    <row r="86" spans="1:13" s="73" customFormat="1" ht="34.5" customHeight="1">
      <c r="A86" s="250" t="s">
        <v>567</v>
      </c>
      <c r="B86" s="250" t="s">
        <v>1102</v>
      </c>
      <c r="C86" s="404" t="s">
        <v>568</v>
      </c>
      <c r="D86" s="179">
        <v>0</v>
      </c>
      <c r="E86" s="179">
        <v>0</v>
      </c>
      <c r="F86" s="179">
        <v>0</v>
      </c>
      <c r="G86" s="180">
        <f t="shared" si="2"/>
        <v>0</v>
      </c>
      <c r="H86" s="675" t="e">
        <f t="shared" si="3"/>
        <v>#DIV/0!</v>
      </c>
      <c r="I86" s="180"/>
      <c r="J86" s="178"/>
      <c r="K86" s="72"/>
      <c r="L86" s="84"/>
      <c r="M86" s="72"/>
    </row>
    <row r="87" spans="1:13" s="73" customFormat="1" ht="34.5" customHeight="1">
      <c r="A87" s="414">
        <v>4123</v>
      </c>
      <c r="B87" s="414">
        <v>111</v>
      </c>
      <c r="C87" s="375" t="s">
        <v>515</v>
      </c>
      <c r="D87" s="150">
        <f>D88</f>
        <v>0</v>
      </c>
      <c r="E87" s="150">
        <f>E88</f>
        <v>0</v>
      </c>
      <c r="F87" s="150">
        <f>F88</f>
        <v>0</v>
      </c>
      <c r="G87" s="178">
        <f t="shared" si="2"/>
        <v>0</v>
      </c>
      <c r="H87" s="674" t="e">
        <f t="shared" si="3"/>
        <v>#DIV/0!</v>
      </c>
      <c r="I87" s="178"/>
      <c r="J87" s="178"/>
      <c r="K87" s="84"/>
      <c r="L87" s="72"/>
      <c r="M87" s="84"/>
    </row>
    <row r="88" spans="1:13" s="73" customFormat="1" ht="34.5" customHeight="1">
      <c r="A88" s="250" t="s">
        <v>573</v>
      </c>
      <c r="B88" s="250" t="s">
        <v>1102</v>
      </c>
      <c r="C88" s="404" t="s">
        <v>574</v>
      </c>
      <c r="D88" s="179">
        <v>0</v>
      </c>
      <c r="E88" s="179">
        <v>0</v>
      </c>
      <c r="F88" s="179">
        <v>0</v>
      </c>
      <c r="G88" s="180">
        <f t="shared" si="2"/>
        <v>0</v>
      </c>
      <c r="H88" s="675" t="e">
        <f t="shared" si="3"/>
        <v>#DIV/0!</v>
      </c>
      <c r="I88" s="180"/>
      <c r="J88" s="178"/>
      <c r="K88" s="72"/>
      <c r="L88" s="84"/>
      <c r="M88" s="72"/>
    </row>
    <row r="89" spans="1:13" s="73" customFormat="1" ht="34.5" customHeight="1">
      <c r="A89" s="415" t="s">
        <v>510</v>
      </c>
      <c r="B89" s="415" t="s">
        <v>1102</v>
      </c>
      <c r="C89" s="375" t="s">
        <v>509</v>
      </c>
      <c r="D89" s="157">
        <f>SUM(D90:D91)</f>
        <v>0</v>
      </c>
      <c r="E89" s="157">
        <f>SUM(E90:E91)</f>
        <v>0</v>
      </c>
      <c r="F89" s="157">
        <f>SUM(F90:F91)</f>
        <v>0</v>
      </c>
      <c r="G89" s="178">
        <f t="shared" si="2"/>
        <v>0</v>
      </c>
      <c r="H89" s="674" t="e">
        <f t="shared" si="3"/>
        <v>#DIV/0!</v>
      </c>
      <c r="I89" s="178"/>
      <c r="J89" s="178"/>
      <c r="K89" s="84"/>
      <c r="L89" s="72"/>
      <c r="M89" s="84"/>
    </row>
    <row r="90" spans="1:13" s="73" customFormat="1" ht="34.5" customHeight="1">
      <c r="A90" s="416" t="s">
        <v>540</v>
      </c>
      <c r="B90" s="416" t="s">
        <v>1102</v>
      </c>
      <c r="C90" s="372" t="s">
        <v>541</v>
      </c>
      <c r="D90" s="179">
        <v>0</v>
      </c>
      <c r="E90" s="179">
        <v>0</v>
      </c>
      <c r="F90" s="179">
        <v>0</v>
      </c>
      <c r="G90" s="180">
        <f t="shared" si="2"/>
        <v>0</v>
      </c>
      <c r="H90" s="675" t="e">
        <f t="shared" si="3"/>
        <v>#DIV/0!</v>
      </c>
      <c r="I90" s="180"/>
      <c r="J90" s="178"/>
      <c r="K90" s="72"/>
      <c r="L90" s="85"/>
      <c r="M90" s="72"/>
    </row>
    <row r="91" spans="1:13" s="73" customFormat="1" ht="34.5" customHeight="1">
      <c r="A91" s="250" t="s">
        <v>516</v>
      </c>
      <c r="B91" s="250" t="s">
        <v>1102</v>
      </c>
      <c r="C91" s="404" t="s">
        <v>517</v>
      </c>
      <c r="D91" s="179">
        <v>0</v>
      </c>
      <c r="E91" s="179">
        <v>0</v>
      </c>
      <c r="F91" s="179">
        <v>0</v>
      </c>
      <c r="G91" s="180">
        <f t="shared" si="2"/>
        <v>0</v>
      </c>
      <c r="H91" s="675" t="e">
        <f t="shared" si="3"/>
        <v>#DIV/0!</v>
      </c>
      <c r="I91" s="180"/>
      <c r="J91" s="178"/>
      <c r="K91" s="85"/>
      <c r="L91" s="86"/>
      <c r="M91" s="85"/>
    </row>
    <row r="92" spans="1:13" s="73" customFormat="1" ht="34.5" customHeight="1">
      <c r="A92" s="415" t="s">
        <v>519</v>
      </c>
      <c r="B92" s="415" t="s">
        <v>1102</v>
      </c>
      <c r="C92" s="375" t="s">
        <v>520</v>
      </c>
      <c r="D92" s="160">
        <v>0</v>
      </c>
      <c r="E92" s="160">
        <v>0</v>
      </c>
      <c r="F92" s="160">
        <v>0</v>
      </c>
      <c r="G92" s="178">
        <f t="shared" si="2"/>
        <v>0</v>
      </c>
      <c r="H92" s="674" t="e">
        <f t="shared" si="3"/>
        <v>#DIV/0!</v>
      </c>
      <c r="I92" s="180"/>
      <c r="J92" s="178"/>
      <c r="K92" s="86"/>
      <c r="L92" s="87"/>
      <c r="M92" s="87"/>
    </row>
    <row r="93" spans="1:13" s="76" customFormat="1" ht="34.5" customHeight="1">
      <c r="A93" s="231" t="s">
        <v>721</v>
      </c>
      <c r="B93" s="231" t="s">
        <v>1102</v>
      </c>
      <c r="C93" s="284" t="s">
        <v>734</v>
      </c>
      <c r="D93" s="160">
        <f>SUM(D94:D98)</f>
        <v>101500</v>
      </c>
      <c r="E93" s="160">
        <f>SUM(E94:E98)</f>
        <v>66469.52</v>
      </c>
      <c r="F93" s="160">
        <f>SUM(F94:F98)</f>
        <v>101500</v>
      </c>
      <c r="G93" s="178">
        <f t="shared" si="2"/>
        <v>0</v>
      </c>
      <c r="H93" s="674">
        <f t="shared" si="3"/>
        <v>1</v>
      </c>
      <c r="I93" s="178"/>
      <c r="J93" s="178"/>
      <c r="K93" s="87"/>
      <c r="L93" s="73"/>
      <c r="M93" s="73"/>
    </row>
    <row r="94" spans="1:10" s="73" customFormat="1" ht="34.5" customHeight="1">
      <c r="A94" s="395" t="s">
        <v>720</v>
      </c>
      <c r="B94" s="395" t="s">
        <v>1102</v>
      </c>
      <c r="C94" s="406" t="s">
        <v>784</v>
      </c>
      <c r="D94" s="187">
        <v>101500</v>
      </c>
      <c r="E94" s="187">
        <v>66469.52</v>
      </c>
      <c r="F94" s="187">
        <v>101500</v>
      </c>
      <c r="G94" s="180">
        <f t="shared" si="2"/>
        <v>0</v>
      </c>
      <c r="H94" s="674">
        <f t="shared" si="3"/>
        <v>1</v>
      </c>
      <c r="I94" s="233"/>
      <c r="J94" s="178"/>
    </row>
    <row r="95" spans="1:10" s="73" customFormat="1" ht="34.5" customHeight="1">
      <c r="A95" s="395" t="s">
        <v>679</v>
      </c>
      <c r="B95" s="422" t="s">
        <v>1102</v>
      </c>
      <c r="C95" s="406" t="s">
        <v>236</v>
      </c>
      <c r="D95" s="187">
        <v>0</v>
      </c>
      <c r="E95" s="187">
        <v>0</v>
      </c>
      <c r="F95" s="187">
        <v>0</v>
      </c>
      <c r="G95" s="180">
        <f t="shared" si="2"/>
        <v>0</v>
      </c>
      <c r="H95" s="675" t="e">
        <f t="shared" si="3"/>
        <v>#DIV/0!</v>
      </c>
      <c r="I95" s="233"/>
      <c r="J95" s="178"/>
    </row>
    <row r="96" spans="1:10" s="73" customFormat="1" ht="34.5" customHeight="1">
      <c r="A96" s="395" t="s">
        <v>232</v>
      </c>
      <c r="B96" s="422" t="s">
        <v>1102</v>
      </c>
      <c r="C96" s="406" t="s">
        <v>237</v>
      </c>
      <c r="D96" s="187">
        <v>0</v>
      </c>
      <c r="E96" s="187">
        <v>0</v>
      </c>
      <c r="F96" s="187">
        <v>0</v>
      </c>
      <c r="G96" s="180">
        <f t="shared" si="2"/>
        <v>0</v>
      </c>
      <c r="H96" s="675" t="e">
        <f t="shared" si="3"/>
        <v>#DIV/0!</v>
      </c>
      <c r="I96" s="233"/>
      <c r="J96" s="178"/>
    </row>
    <row r="97" spans="1:10" s="73" customFormat="1" ht="34.5" customHeight="1">
      <c r="A97" s="395" t="s">
        <v>677</v>
      </c>
      <c r="B97" s="422" t="s">
        <v>1102</v>
      </c>
      <c r="C97" s="406" t="s">
        <v>678</v>
      </c>
      <c r="D97" s="187">
        <v>0</v>
      </c>
      <c r="E97" s="187">
        <v>0</v>
      </c>
      <c r="F97" s="187">
        <v>0</v>
      </c>
      <c r="G97" s="180">
        <f t="shared" si="2"/>
        <v>0</v>
      </c>
      <c r="H97" s="675" t="e">
        <f t="shared" si="3"/>
        <v>#DIV/0!</v>
      </c>
      <c r="I97" s="233"/>
      <c r="J97" s="178"/>
    </row>
    <row r="98" spans="1:13" s="73" customFormat="1" ht="34.5" customHeight="1">
      <c r="A98" s="417" t="s">
        <v>196</v>
      </c>
      <c r="B98" s="423" t="s">
        <v>1102</v>
      </c>
      <c r="C98" s="404" t="s">
        <v>238</v>
      </c>
      <c r="D98" s="142">
        <v>0</v>
      </c>
      <c r="E98" s="142">
        <v>0</v>
      </c>
      <c r="F98" s="142">
        <v>0</v>
      </c>
      <c r="G98" s="180">
        <f t="shared" si="2"/>
        <v>0</v>
      </c>
      <c r="H98" s="675" t="e">
        <f t="shared" si="3"/>
        <v>#DIV/0!</v>
      </c>
      <c r="I98" s="180"/>
      <c r="J98" s="178"/>
      <c r="L98" s="292"/>
      <c r="M98" s="292"/>
    </row>
    <row r="99" spans="1:13" s="292" customFormat="1" ht="30" customHeight="1">
      <c r="A99" s="418"/>
      <c r="B99" s="418"/>
      <c r="C99" s="418" t="s">
        <v>406</v>
      </c>
      <c r="D99" s="410"/>
      <c r="E99" s="427"/>
      <c r="F99" s="410"/>
      <c r="G99" s="427"/>
      <c r="H99" s="427"/>
      <c r="I99" s="291"/>
      <c r="J99" s="291"/>
      <c r="L99" s="271"/>
      <c r="M99" s="271"/>
    </row>
    <row r="100" spans="1:13" s="271" customFormat="1" ht="87" customHeight="1">
      <c r="A100" s="231" t="s">
        <v>485</v>
      </c>
      <c r="B100" s="270" t="s">
        <v>210</v>
      </c>
      <c r="C100" s="173" t="s">
        <v>179</v>
      </c>
      <c r="D100" s="232" t="s">
        <v>385</v>
      </c>
      <c r="E100" s="232" t="s">
        <v>1278</v>
      </c>
      <c r="F100" s="232" t="s">
        <v>1254</v>
      </c>
      <c r="G100" s="232" t="s">
        <v>857</v>
      </c>
      <c r="H100" s="232" t="s">
        <v>860</v>
      </c>
      <c r="I100" s="232"/>
      <c r="J100" s="232"/>
      <c r="L100" s="269"/>
      <c r="M100" s="269"/>
    </row>
    <row r="101" spans="1:13" s="269" customFormat="1" ht="34.5" customHeight="1">
      <c r="A101" s="176" t="s">
        <v>484</v>
      </c>
      <c r="B101" s="267" t="s">
        <v>1051</v>
      </c>
      <c r="C101" s="173">
        <v>3</v>
      </c>
      <c r="D101" s="428">
        <v>4</v>
      </c>
      <c r="E101" s="428">
        <v>5</v>
      </c>
      <c r="F101" s="428">
        <v>6</v>
      </c>
      <c r="G101" s="428">
        <v>7</v>
      </c>
      <c r="H101" s="428">
        <v>8</v>
      </c>
      <c r="I101" s="268"/>
      <c r="J101" s="268"/>
      <c r="L101" s="240"/>
      <c r="M101" s="240"/>
    </row>
    <row r="102" spans="1:10" s="240" customFormat="1" ht="34.5" customHeight="1">
      <c r="A102" s="419"/>
      <c r="B102" s="424" t="s">
        <v>1101</v>
      </c>
      <c r="C102" s="351" t="s">
        <v>1183</v>
      </c>
      <c r="D102" s="186">
        <f>D103+D138</f>
        <v>3370</v>
      </c>
      <c r="E102" s="186">
        <f>E103+E138</f>
        <v>277.6</v>
      </c>
      <c r="F102" s="186">
        <f>F103+F138</f>
        <v>2330</v>
      </c>
      <c r="G102" s="178">
        <f>F102-D102</f>
        <v>-1040</v>
      </c>
      <c r="H102" s="674">
        <f>F102/D102</f>
        <v>0.6913946587537092</v>
      </c>
      <c r="I102" s="304"/>
      <c r="J102" s="304"/>
    </row>
    <row r="103" spans="1:10" s="240" customFormat="1" ht="34.5" customHeight="1">
      <c r="A103" s="176" t="s">
        <v>702</v>
      </c>
      <c r="B103" s="267" t="s">
        <v>1101</v>
      </c>
      <c r="C103" s="251" t="s">
        <v>1091</v>
      </c>
      <c r="D103" s="239">
        <f>D104+D123+D137</f>
        <v>1120</v>
      </c>
      <c r="E103" s="239">
        <f>E104+E123+E137</f>
        <v>277.6</v>
      </c>
      <c r="F103" s="239">
        <f>F104+F123+F137</f>
        <v>1330</v>
      </c>
      <c r="G103" s="178">
        <f aca="true" t="shared" si="4" ref="G103:G140">F103-D103</f>
        <v>210</v>
      </c>
      <c r="H103" s="674">
        <f aca="true" t="shared" si="5" ref="H103:H140">F103/D103</f>
        <v>1.1875</v>
      </c>
      <c r="I103" s="178"/>
      <c r="J103" s="178"/>
    </row>
    <row r="104" spans="1:10" s="240" customFormat="1" ht="34.5" customHeight="1">
      <c r="A104" s="176" t="s">
        <v>1053</v>
      </c>
      <c r="B104" s="267" t="s">
        <v>1101</v>
      </c>
      <c r="C104" s="251" t="s">
        <v>502</v>
      </c>
      <c r="D104" s="185">
        <f>D105+D114</f>
        <v>0</v>
      </c>
      <c r="E104" s="185">
        <f>E105+E114</f>
        <v>0</v>
      </c>
      <c r="F104" s="185">
        <f>F105+F114</f>
        <v>0</v>
      </c>
      <c r="G104" s="178">
        <f t="shared" si="4"/>
        <v>0</v>
      </c>
      <c r="H104" s="674" t="e">
        <f t="shared" si="5"/>
        <v>#DIV/0!</v>
      </c>
      <c r="I104" s="178"/>
      <c r="J104" s="178"/>
    </row>
    <row r="105" spans="1:10" s="240" customFormat="1" ht="34.5" customHeight="1">
      <c r="A105" s="176" t="s">
        <v>501</v>
      </c>
      <c r="B105" s="267" t="s">
        <v>1101</v>
      </c>
      <c r="C105" s="251" t="s">
        <v>503</v>
      </c>
      <c r="D105" s="185">
        <f>SUM(D106+D107)</f>
        <v>0</v>
      </c>
      <c r="E105" s="185">
        <f>SUM(E106+E107)</f>
        <v>0</v>
      </c>
      <c r="F105" s="185">
        <f>SUM(F106+F107)</f>
        <v>0</v>
      </c>
      <c r="G105" s="178">
        <f t="shared" si="4"/>
        <v>0</v>
      </c>
      <c r="H105" s="674" t="e">
        <f t="shared" si="5"/>
        <v>#DIV/0!</v>
      </c>
      <c r="I105" s="178"/>
      <c r="J105" s="178"/>
    </row>
    <row r="106" spans="1:13" s="240" customFormat="1" ht="34.5" customHeight="1">
      <c r="A106" s="176" t="s">
        <v>600</v>
      </c>
      <c r="B106" s="267" t="s">
        <v>1101</v>
      </c>
      <c r="C106" s="251" t="s">
        <v>601</v>
      </c>
      <c r="D106" s="185">
        <f>D107</f>
        <v>0</v>
      </c>
      <c r="E106" s="185">
        <f>E107</f>
        <v>0</v>
      </c>
      <c r="F106" s="185">
        <f>F107</f>
        <v>0</v>
      </c>
      <c r="G106" s="178">
        <f t="shared" si="4"/>
        <v>0</v>
      </c>
      <c r="H106" s="674" t="e">
        <f t="shared" si="5"/>
        <v>#DIV/0!</v>
      </c>
      <c r="I106" s="178"/>
      <c r="J106" s="178"/>
      <c r="L106" s="238"/>
      <c r="M106" s="238"/>
    </row>
    <row r="107" spans="1:13" s="238" customFormat="1" ht="34.5" customHeight="1">
      <c r="A107" s="393" t="s">
        <v>523</v>
      </c>
      <c r="B107" s="425" t="s">
        <v>1101</v>
      </c>
      <c r="C107" s="435" t="s">
        <v>211</v>
      </c>
      <c r="D107" s="181">
        <v>0</v>
      </c>
      <c r="E107" s="181">
        <v>0</v>
      </c>
      <c r="F107" s="181">
        <v>0</v>
      </c>
      <c r="G107" s="180">
        <f t="shared" si="4"/>
        <v>0</v>
      </c>
      <c r="H107" s="675" t="e">
        <f t="shared" si="5"/>
        <v>#DIV/0!</v>
      </c>
      <c r="I107" s="180"/>
      <c r="J107" s="178"/>
      <c r="L107" s="240"/>
      <c r="M107" s="240"/>
    </row>
    <row r="108" spans="1:13" s="240" customFormat="1" ht="34.5" customHeight="1">
      <c r="A108" s="176" t="s">
        <v>527</v>
      </c>
      <c r="B108" s="267" t="s">
        <v>1101</v>
      </c>
      <c r="C108" s="251" t="s">
        <v>602</v>
      </c>
      <c r="D108" s="185">
        <f>SUM(D109:D113)</f>
        <v>0</v>
      </c>
      <c r="E108" s="185">
        <f>SUM(E109:E113)</f>
        <v>0</v>
      </c>
      <c r="F108" s="185">
        <f>SUM(F109:F113)</f>
        <v>0</v>
      </c>
      <c r="G108" s="178">
        <f t="shared" si="4"/>
        <v>0</v>
      </c>
      <c r="H108" s="674" t="e">
        <f t="shared" si="5"/>
        <v>#DIV/0!</v>
      </c>
      <c r="I108" s="178"/>
      <c r="J108" s="178"/>
      <c r="L108" s="238"/>
      <c r="M108" s="238"/>
    </row>
    <row r="109" spans="1:10" s="238" customFormat="1" ht="34.5" customHeight="1">
      <c r="A109" s="393" t="s">
        <v>525</v>
      </c>
      <c r="B109" s="425" t="s">
        <v>1101</v>
      </c>
      <c r="C109" s="435" t="s">
        <v>212</v>
      </c>
      <c r="D109" s="181">
        <v>0</v>
      </c>
      <c r="E109" s="181">
        <v>0</v>
      </c>
      <c r="F109" s="181">
        <v>0</v>
      </c>
      <c r="G109" s="180">
        <f t="shared" si="4"/>
        <v>0</v>
      </c>
      <c r="H109" s="675" t="e">
        <f t="shared" si="5"/>
        <v>#DIV/0!</v>
      </c>
      <c r="I109" s="180"/>
      <c r="J109" s="178"/>
    </row>
    <row r="110" spans="1:10" s="238" customFormat="1" ht="34.5" customHeight="1">
      <c r="A110" s="393" t="s">
        <v>603</v>
      </c>
      <c r="B110" s="425" t="s">
        <v>1101</v>
      </c>
      <c r="C110" s="435" t="s">
        <v>213</v>
      </c>
      <c r="D110" s="181">
        <v>0</v>
      </c>
      <c r="E110" s="181">
        <v>0</v>
      </c>
      <c r="F110" s="181">
        <v>0</v>
      </c>
      <c r="G110" s="180">
        <f t="shared" si="4"/>
        <v>0</v>
      </c>
      <c r="H110" s="675" t="e">
        <f t="shared" si="5"/>
        <v>#DIV/0!</v>
      </c>
      <c r="I110" s="180"/>
      <c r="J110" s="178"/>
    </row>
    <row r="111" spans="1:10" s="238" customFormat="1" ht="34.5" customHeight="1">
      <c r="A111" s="393" t="s">
        <v>605</v>
      </c>
      <c r="B111" s="425" t="s">
        <v>1101</v>
      </c>
      <c r="C111" s="435" t="s">
        <v>214</v>
      </c>
      <c r="D111" s="181">
        <v>0</v>
      </c>
      <c r="E111" s="181">
        <v>0</v>
      </c>
      <c r="F111" s="181">
        <v>0</v>
      </c>
      <c r="G111" s="180">
        <f t="shared" si="4"/>
        <v>0</v>
      </c>
      <c r="H111" s="675" t="e">
        <f t="shared" si="5"/>
        <v>#DIV/0!</v>
      </c>
      <c r="I111" s="180"/>
      <c r="J111" s="178"/>
    </row>
    <row r="112" spans="1:10" s="238" customFormat="1" ht="34.5" customHeight="1">
      <c r="A112" s="393" t="s">
        <v>607</v>
      </c>
      <c r="B112" s="425" t="s">
        <v>1101</v>
      </c>
      <c r="C112" s="435" t="s">
        <v>215</v>
      </c>
      <c r="D112" s="181">
        <v>0</v>
      </c>
      <c r="E112" s="181">
        <v>0</v>
      </c>
      <c r="F112" s="181">
        <v>0</v>
      </c>
      <c r="G112" s="180">
        <f t="shared" si="4"/>
        <v>0</v>
      </c>
      <c r="H112" s="675" t="e">
        <f t="shared" si="5"/>
        <v>#DIV/0!</v>
      </c>
      <c r="I112" s="180"/>
      <c r="J112" s="178"/>
    </row>
    <row r="113" spans="1:13" s="238" customFormat="1" ht="34.5" customHeight="1">
      <c r="A113" s="393" t="s">
        <v>609</v>
      </c>
      <c r="B113" s="425" t="s">
        <v>1101</v>
      </c>
      <c r="C113" s="435" t="s">
        <v>216</v>
      </c>
      <c r="D113" s="181">
        <v>0</v>
      </c>
      <c r="E113" s="181">
        <v>0</v>
      </c>
      <c r="F113" s="181">
        <v>0</v>
      </c>
      <c r="G113" s="180">
        <f t="shared" si="4"/>
        <v>0</v>
      </c>
      <c r="H113" s="675" t="e">
        <f t="shared" si="5"/>
        <v>#DIV/0!</v>
      </c>
      <c r="I113" s="180"/>
      <c r="J113" s="178"/>
      <c r="L113" s="240"/>
      <c r="M113" s="240"/>
    </row>
    <row r="114" spans="1:13" s="240" customFormat="1" ht="34.5" customHeight="1">
      <c r="A114" s="176" t="s">
        <v>504</v>
      </c>
      <c r="B114" s="267" t="s">
        <v>1101</v>
      </c>
      <c r="C114" s="251" t="s">
        <v>217</v>
      </c>
      <c r="D114" s="185">
        <f>D115+D117+D122</f>
        <v>0</v>
      </c>
      <c r="E114" s="185">
        <f>E115+E117+E122</f>
        <v>0</v>
      </c>
      <c r="F114" s="185">
        <f>F115+F117+F122</f>
        <v>0</v>
      </c>
      <c r="G114" s="178">
        <f t="shared" si="4"/>
        <v>0</v>
      </c>
      <c r="H114" s="674" t="e">
        <f t="shared" si="5"/>
        <v>#DIV/0!</v>
      </c>
      <c r="I114" s="178"/>
      <c r="J114" s="178"/>
      <c r="L114" s="238"/>
      <c r="M114" s="238"/>
    </row>
    <row r="115" spans="1:10" s="238" customFormat="1" ht="34.5" customHeight="1">
      <c r="A115" s="393" t="s">
        <v>1054</v>
      </c>
      <c r="B115" s="425" t="s">
        <v>1101</v>
      </c>
      <c r="C115" s="435" t="s">
        <v>1055</v>
      </c>
      <c r="D115" s="181">
        <v>0</v>
      </c>
      <c r="E115" s="181">
        <f>E116</f>
        <v>0</v>
      </c>
      <c r="F115" s="181">
        <f>F116</f>
        <v>0</v>
      </c>
      <c r="G115" s="180">
        <f t="shared" si="4"/>
        <v>0</v>
      </c>
      <c r="H115" s="675" t="e">
        <f t="shared" si="5"/>
        <v>#DIV/0!</v>
      </c>
      <c r="I115" s="180"/>
      <c r="J115" s="178"/>
    </row>
    <row r="116" spans="1:10" s="238" customFormat="1" ht="34.5" customHeight="1">
      <c r="A116" s="393" t="s">
        <v>529</v>
      </c>
      <c r="B116" s="425" t="s">
        <v>1101</v>
      </c>
      <c r="C116" s="435" t="s">
        <v>703</v>
      </c>
      <c r="D116" s="181">
        <v>0</v>
      </c>
      <c r="E116" s="181">
        <v>0</v>
      </c>
      <c r="F116" s="181">
        <v>0</v>
      </c>
      <c r="G116" s="180">
        <f t="shared" si="4"/>
        <v>0</v>
      </c>
      <c r="H116" s="675" t="e">
        <f t="shared" si="5"/>
        <v>#DIV/0!</v>
      </c>
      <c r="I116" s="180"/>
      <c r="J116" s="178"/>
    </row>
    <row r="117" spans="1:10" s="238" customFormat="1" ht="34.5" customHeight="1">
      <c r="A117" s="393" t="s">
        <v>1056</v>
      </c>
      <c r="B117" s="425" t="s">
        <v>1101</v>
      </c>
      <c r="C117" s="435" t="s">
        <v>1057</v>
      </c>
      <c r="D117" s="181">
        <v>0</v>
      </c>
      <c r="E117" s="181">
        <f>SUM(E118:E121)</f>
        <v>0</v>
      </c>
      <c r="F117" s="181">
        <f>SUM(F118:F121)</f>
        <v>0</v>
      </c>
      <c r="G117" s="180">
        <f t="shared" si="4"/>
        <v>0</v>
      </c>
      <c r="H117" s="675" t="e">
        <f t="shared" si="5"/>
        <v>#DIV/0!</v>
      </c>
      <c r="I117" s="180"/>
      <c r="J117" s="178"/>
    </row>
    <row r="118" spans="1:10" s="238" customFormat="1" ht="34.5" customHeight="1">
      <c r="A118" s="393" t="s">
        <v>531</v>
      </c>
      <c r="B118" s="425" t="s">
        <v>1101</v>
      </c>
      <c r="C118" s="435" t="s">
        <v>532</v>
      </c>
      <c r="D118" s="181">
        <v>0</v>
      </c>
      <c r="E118" s="181">
        <v>0</v>
      </c>
      <c r="F118" s="181">
        <v>0</v>
      </c>
      <c r="G118" s="180">
        <f t="shared" si="4"/>
        <v>0</v>
      </c>
      <c r="H118" s="675" t="e">
        <f t="shared" si="5"/>
        <v>#DIV/0!</v>
      </c>
      <c r="I118" s="180"/>
      <c r="J118" s="178"/>
    </row>
    <row r="119" spans="1:10" s="238" customFormat="1" ht="34.5" customHeight="1">
      <c r="A119" s="393" t="s">
        <v>533</v>
      </c>
      <c r="B119" s="425" t="s">
        <v>1101</v>
      </c>
      <c r="C119" s="435" t="s">
        <v>218</v>
      </c>
      <c r="D119" s="181">
        <v>0</v>
      </c>
      <c r="E119" s="181">
        <v>0</v>
      </c>
      <c r="F119" s="181">
        <v>0</v>
      </c>
      <c r="G119" s="180">
        <f t="shared" si="4"/>
        <v>0</v>
      </c>
      <c r="H119" s="675" t="e">
        <f t="shared" si="5"/>
        <v>#DIV/0!</v>
      </c>
      <c r="I119" s="180"/>
      <c r="J119" s="178"/>
    </row>
    <row r="120" spans="1:10" s="238" customFormat="1" ht="34.5" customHeight="1">
      <c r="A120" s="393" t="s">
        <v>746</v>
      </c>
      <c r="B120" s="425" t="s">
        <v>1101</v>
      </c>
      <c r="C120" s="435" t="s">
        <v>736</v>
      </c>
      <c r="D120" s="181">
        <v>0</v>
      </c>
      <c r="E120" s="181">
        <v>0</v>
      </c>
      <c r="F120" s="181">
        <v>0</v>
      </c>
      <c r="G120" s="180">
        <f t="shared" si="4"/>
        <v>0</v>
      </c>
      <c r="H120" s="675" t="e">
        <f t="shared" si="5"/>
        <v>#DIV/0!</v>
      </c>
      <c r="I120" s="180"/>
      <c r="J120" s="178"/>
    </row>
    <row r="121" spans="1:13" s="238" customFormat="1" ht="34.5" customHeight="1">
      <c r="A121" s="393" t="s">
        <v>747</v>
      </c>
      <c r="B121" s="425" t="s">
        <v>1101</v>
      </c>
      <c r="C121" s="435" t="s">
        <v>745</v>
      </c>
      <c r="D121" s="181">
        <v>0</v>
      </c>
      <c r="E121" s="181">
        <v>0</v>
      </c>
      <c r="F121" s="181">
        <v>0</v>
      </c>
      <c r="G121" s="180">
        <f t="shared" si="4"/>
        <v>0</v>
      </c>
      <c r="H121" s="675" t="e">
        <f t="shared" si="5"/>
        <v>#DIV/0!</v>
      </c>
      <c r="I121" s="180"/>
      <c r="J121" s="178"/>
      <c r="L121" s="240"/>
      <c r="M121" s="240"/>
    </row>
    <row r="122" spans="1:10" s="240" customFormat="1" ht="34.5" customHeight="1">
      <c r="A122" s="176" t="s">
        <v>505</v>
      </c>
      <c r="B122" s="267" t="s">
        <v>1101</v>
      </c>
      <c r="C122" s="251" t="s">
        <v>219</v>
      </c>
      <c r="D122" s="185">
        <v>0</v>
      </c>
      <c r="E122" s="185">
        <v>0</v>
      </c>
      <c r="F122" s="185">
        <v>0</v>
      </c>
      <c r="G122" s="178">
        <f t="shared" si="4"/>
        <v>0</v>
      </c>
      <c r="H122" s="674" t="e">
        <f t="shared" si="5"/>
        <v>#DIV/0!</v>
      </c>
      <c r="I122" s="178"/>
      <c r="J122" s="178"/>
    </row>
    <row r="123" spans="1:10" s="240" customFormat="1" ht="34.5" customHeight="1">
      <c r="A123" s="176" t="s">
        <v>507</v>
      </c>
      <c r="B123" s="267" t="s">
        <v>1101</v>
      </c>
      <c r="C123" s="251" t="s">
        <v>508</v>
      </c>
      <c r="D123" s="239">
        <f>SUM(D124+D128+D130+D131+D132+D135+D136)</f>
        <v>1120</v>
      </c>
      <c r="E123" s="239">
        <f>SUM(E124+E128+E130+E131+E132+E135+E136)</f>
        <v>277.6</v>
      </c>
      <c r="F123" s="239">
        <f>SUM(F124+F128+F130+F131+F132+F135+F136)</f>
        <v>1330</v>
      </c>
      <c r="G123" s="178">
        <f t="shared" si="4"/>
        <v>210</v>
      </c>
      <c r="H123" s="674">
        <f t="shared" si="5"/>
        <v>1.1875</v>
      </c>
      <c r="I123" s="178"/>
      <c r="J123" s="178"/>
    </row>
    <row r="124" spans="1:13" s="240" customFormat="1" ht="34.5" customHeight="1">
      <c r="A124" s="176" t="s">
        <v>554</v>
      </c>
      <c r="B124" s="267" t="s">
        <v>1101</v>
      </c>
      <c r="C124" s="251" t="s">
        <v>754</v>
      </c>
      <c r="D124" s="241">
        <f>SUM(D125:D127)</f>
        <v>520</v>
      </c>
      <c r="E124" s="241">
        <f>SUM(E125:E127)</f>
        <v>277.6</v>
      </c>
      <c r="F124" s="160">
        <f>SUM(F125:F127)</f>
        <v>430</v>
      </c>
      <c r="G124" s="178">
        <f t="shared" si="4"/>
        <v>-90</v>
      </c>
      <c r="H124" s="674">
        <f t="shared" si="5"/>
        <v>0.8269230769230769</v>
      </c>
      <c r="I124" s="178"/>
      <c r="J124" s="178"/>
      <c r="L124" s="238"/>
      <c r="M124" s="238"/>
    </row>
    <row r="125" spans="1:10" s="238" customFormat="1" ht="34.5" customHeight="1">
      <c r="A125" s="393" t="s">
        <v>511</v>
      </c>
      <c r="B125" s="425" t="s">
        <v>1101</v>
      </c>
      <c r="C125" s="435" t="s">
        <v>555</v>
      </c>
      <c r="D125" s="179">
        <v>0</v>
      </c>
      <c r="E125" s="179">
        <v>0</v>
      </c>
      <c r="F125" s="179">
        <v>0</v>
      </c>
      <c r="G125" s="180">
        <f t="shared" si="4"/>
        <v>0</v>
      </c>
      <c r="H125" s="675" t="e">
        <f t="shared" si="5"/>
        <v>#DIV/0!</v>
      </c>
      <c r="I125" s="180">
        <v>1900</v>
      </c>
      <c r="J125" s="178"/>
    </row>
    <row r="126" spans="1:10" s="238" customFormat="1" ht="34.5" customHeight="1">
      <c r="A126" s="393" t="s">
        <v>512</v>
      </c>
      <c r="B126" s="425" t="s">
        <v>1101</v>
      </c>
      <c r="C126" s="435" t="s">
        <v>513</v>
      </c>
      <c r="D126" s="181">
        <v>120</v>
      </c>
      <c r="E126" s="181">
        <v>93.6</v>
      </c>
      <c r="F126" s="181">
        <v>150</v>
      </c>
      <c r="G126" s="180">
        <f t="shared" si="4"/>
        <v>30</v>
      </c>
      <c r="H126" s="675">
        <f t="shared" si="5"/>
        <v>1.25</v>
      </c>
      <c r="I126" s="180"/>
      <c r="J126" s="178"/>
    </row>
    <row r="127" spans="1:10" s="238" customFormat="1" ht="34.5" customHeight="1">
      <c r="A127" s="393" t="s">
        <v>567</v>
      </c>
      <c r="B127" s="425" t="s">
        <v>220</v>
      </c>
      <c r="C127" s="435" t="s">
        <v>568</v>
      </c>
      <c r="D127" s="181">
        <v>400</v>
      </c>
      <c r="E127" s="181">
        <v>184</v>
      </c>
      <c r="F127" s="181">
        <v>280</v>
      </c>
      <c r="G127" s="180">
        <f t="shared" si="4"/>
        <v>-120</v>
      </c>
      <c r="H127" s="675">
        <f t="shared" si="5"/>
        <v>0.7</v>
      </c>
      <c r="I127" s="180"/>
      <c r="J127" s="178"/>
    </row>
    <row r="128" spans="1:10" s="238" customFormat="1" ht="34.5" customHeight="1">
      <c r="A128" s="414">
        <v>4123</v>
      </c>
      <c r="B128" s="413" t="s">
        <v>1101</v>
      </c>
      <c r="C128" s="375" t="s">
        <v>588</v>
      </c>
      <c r="D128" s="150">
        <f>D129</f>
        <v>200</v>
      </c>
      <c r="E128" s="150">
        <f>E129</f>
        <v>0</v>
      </c>
      <c r="F128" s="150">
        <f>F129</f>
        <v>500</v>
      </c>
      <c r="G128" s="178">
        <f t="shared" si="4"/>
        <v>300</v>
      </c>
      <c r="H128" s="674">
        <f t="shared" si="5"/>
        <v>2.5</v>
      </c>
      <c r="I128" s="178"/>
      <c r="J128" s="178"/>
    </row>
    <row r="129" spans="1:13" s="238" customFormat="1" ht="34.5" customHeight="1">
      <c r="A129" s="250" t="s">
        <v>581</v>
      </c>
      <c r="B129" s="412" t="s">
        <v>1101</v>
      </c>
      <c r="C129" s="404" t="s">
        <v>971</v>
      </c>
      <c r="D129" s="179">
        <v>200</v>
      </c>
      <c r="E129" s="179">
        <v>0</v>
      </c>
      <c r="F129" s="179">
        <v>500</v>
      </c>
      <c r="G129" s="180">
        <f t="shared" si="4"/>
        <v>300</v>
      </c>
      <c r="H129" s="675">
        <f t="shared" si="5"/>
        <v>2.5</v>
      </c>
      <c r="I129" s="180"/>
      <c r="J129" s="178"/>
      <c r="L129" s="240"/>
      <c r="M129" s="240"/>
    </row>
    <row r="130" spans="1:10" s="240" customFormat="1" ht="34.5" customHeight="1">
      <c r="A130" s="231" t="s">
        <v>594</v>
      </c>
      <c r="B130" s="413" t="s">
        <v>1101</v>
      </c>
      <c r="C130" s="284" t="s">
        <v>1086</v>
      </c>
      <c r="D130" s="160">
        <v>0</v>
      </c>
      <c r="E130" s="160">
        <v>0</v>
      </c>
      <c r="F130" s="160">
        <v>0</v>
      </c>
      <c r="G130" s="178">
        <f t="shared" si="4"/>
        <v>0</v>
      </c>
      <c r="H130" s="674" t="e">
        <f t="shared" si="5"/>
        <v>#DIV/0!</v>
      </c>
      <c r="I130" s="178"/>
      <c r="J130" s="178"/>
    </row>
    <row r="131" spans="1:13" s="240" customFormat="1" ht="34.5" customHeight="1">
      <c r="A131" s="231" t="s">
        <v>518</v>
      </c>
      <c r="B131" s="413" t="s">
        <v>1101</v>
      </c>
      <c r="C131" s="284" t="s">
        <v>722</v>
      </c>
      <c r="D131" s="157">
        <v>0</v>
      </c>
      <c r="E131" s="157">
        <v>0</v>
      </c>
      <c r="F131" s="157">
        <v>0</v>
      </c>
      <c r="G131" s="178">
        <f t="shared" si="4"/>
        <v>0</v>
      </c>
      <c r="H131" s="674" t="e">
        <f t="shared" si="5"/>
        <v>#DIV/0!</v>
      </c>
      <c r="I131" s="178"/>
      <c r="J131" s="178"/>
      <c r="L131" s="238"/>
      <c r="M131" s="238"/>
    </row>
    <row r="132" spans="1:10" s="238" customFormat="1" ht="34.5" customHeight="1">
      <c r="A132" s="415" t="s">
        <v>510</v>
      </c>
      <c r="B132" s="413" t="s">
        <v>1101</v>
      </c>
      <c r="C132" s="375" t="s">
        <v>509</v>
      </c>
      <c r="D132" s="157">
        <f>SUM(D133:D134)</f>
        <v>400</v>
      </c>
      <c r="E132" s="157">
        <f>SUM(E133:E134)</f>
        <v>0</v>
      </c>
      <c r="F132" s="157">
        <f>SUM(F133:F134)</f>
        <v>400</v>
      </c>
      <c r="G132" s="178">
        <f t="shared" si="4"/>
        <v>0</v>
      </c>
      <c r="H132" s="674">
        <f t="shared" si="5"/>
        <v>1</v>
      </c>
      <c r="I132" s="178"/>
      <c r="J132" s="178"/>
    </row>
    <row r="133" spans="1:10" s="238" customFormat="1" ht="34.5" customHeight="1">
      <c r="A133" s="416" t="s">
        <v>540</v>
      </c>
      <c r="B133" s="412" t="s">
        <v>1101</v>
      </c>
      <c r="C133" s="372" t="s">
        <v>541</v>
      </c>
      <c r="D133" s="179">
        <v>400</v>
      </c>
      <c r="E133" s="179">
        <v>0</v>
      </c>
      <c r="F133" s="179">
        <v>400</v>
      </c>
      <c r="G133" s="180">
        <f t="shared" si="4"/>
        <v>0</v>
      </c>
      <c r="H133" s="675">
        <f t="shared" si="5"/>
        <v>1</v>
      </c>
      <c r="I133" s="180"/>
      <c r="J133" s="178"/>
    </row>
    <row r="134" spans="1:10" s="238" customFormat="1" ht="34.5" customHeight="1">
      <c r="A134" s="250" t="s">
        <v>516</v>
      </c>
      <c r="B134" s="412" t="s">
        <v>1101</v>
      </c>
      <c r="C134" s="404" t="s">
        <v>517</v>
      </c>
      <c r="D134" s="179">
        <v>0</v>
      </c>
      <c r="E134" s="179">
        <v>0</v>
      </c>
      <c r="F134" s="179">
        <v>0</v>
      </c>
      <c r="G134" s="180">
        <f t="shared" si="4"/>
        <v>0</v>
      </c>
      <c r="H134" s="675" t="e">
        <f t="shared" si="5"/>
        <v>#DIV/0!</v>
      </c>
      <c r="I134" s="180"/>
      <c r="J134" s="178"/>
    </row>
    <row r="135" spans="1:10" s="238" customFormat="1" ht="34.5" customHeight="1">
      <c r="A135" s="415" t="s">
        <v>519</v>
      </c>
      <c r="B135" s="413" t="s">
        <v>1101</v>
      </c>
      <c r="C135" s="375" t="s">
        <v>520</v>
      </c>
      <c r="D135" s="160">
        <v>0</v>
      </c>
      <c r="E135" s="160">
        <v>0</v>
      </c>
      <c r="F135" s="160">
        <v>0</v>
      </c>
      <c r="G135" s="178">
        <f t="shared" si="4"/>
        <v>0</v>
      </c>
      <c r="H135" s="674" t="e">
        <f t="shared" si="5"/>
        <v>#DIV/0!</v>
      </c>
      <c r="I135" s="178">
        <v>1000</v>
      </c>
      <c r="J135" s="178"/>
    </row>
    <row r="136" spans="1:10" s="238" customFormat="1" ht="34.5" customHeight="1">
      <c r="A136" s="231" t="s">
        <v>721</v>
      </c>
      <c r="B136" s="412" t="s">
        <v>1101</v>
      </c>
      <c r="C136" s="284" t="s">
        <v>734</v>
      </c>
      <c r="D136" s="160">
        <v>0</v>
      </c>
      <c r="E136" s="160">
        <v>0</v>
      </c>
      <c r="F136" s="160">
        <v>0</v>
      </c>
      <c r="G136" s="178">
        <f t="shared" si="4"/>
        <v>0</v>
      </c>
      <c r="H136" s="674" t="e">
        <f t="shared" si="5"/>
        <v>#DIV/0!</v>
      </c>
      <c r="I136" s="178"/>
      <c r="J136" s="178"/>
    </row>
    <row r="137" spans="1:10" s="238" customFormat="1" ht="34.5" customHeight="1">
      <c r="A137" s="231" t="s">
        <v>1186</v>
      </c>
      <c r="B137" s="412" t="s">
        <v>978</v>
      </c>
      <c r="C137" s="284" t="s">
        <v>979</v>
      </c>
      <c r="D137" s="160">
        <v>0</v>
      </c>
      <c r="E137" s="160">
        <v>0</v>
      </c>
      <c r="F137" s="160">
        <v>0</v>
      </c>
      <c r="G137" s="178">
        <f t="shared" si="4"/>
        <v>0</v>
      </c>
      <c r="H137" s="674" t="e">
        <f t="shared" si="5"/>
        <v>#DIV/0!</v>
      </c>
      <c r="I137" s="178"/>
      <c r="J137" s="178"/>
    </row>
    <row r="138" spans="1:10" s="238" customFormat="1" ht="34.5" customHeight="1">
      <c r="A138" s="231" t="s">
        <v>687</v>
      </c>
      <c r="B138" s="413" t="s">
        <v>1101</v>
      </c>
      <c r="C138" s="284" t="s">
        <v>688</v>
      </c>
      <c r="D138" s="160">
        <f>SUM(D139:D140)</f>
        <v>2250</v>
      </c>
      <c r="E138" s="160">
        <f>SUM(E139:E140)</f>
        <v>0</v>
      </c>
      <c r="F138" s="160">
        <f>SUM(F139:F140)</f>
        <v>1000</v>
      </c>
      <c r="G138" s="178">
        <f t="shared" si="4"/>
        <v>-1250</v>
      </c>
      <c r="H138" s="674">
        <f t="shared" si="5"/>
        <v>0.4444444444444444</v>
      </c>
      <c r="I138" s="178"/>
      <c r="J138" s="178"/>
    </row>
    <row r="139" spans="1:10" s="238" customFormat="1" ht="34.5" customHeight="1">
      <c r="A139" s="250" t="s">
        <v>1070</v>
      </c>
      <c r="B139" s="412" t="s">
        <v>1101</v>
      </c>
      <c r="C139" s="404" t="s">
        <v>1087</v>
      </c>
      <c r="D139" s="244">
        <v>0</v>
      </c>
      <c r="E139" s="244">
        <v>0</v>
      </c>
      <c r="F139" s="244">
        <v>0</v>
      </c>
      <c r="G139" s="180">
        <f t="shared" si="4"/>
        <v>0</v>
      </c>
      <c r="H139" s="675" t="e">
        <f t="shared" si="5"/>
        <v>#DIV/0!</v>
      </c>
      <c r="I139" s="180"/>
      <c r="J139" s="178"/>
    </row>
    <row r="140" spans="1:13" s="238" customFormat="1" ht="34.5" customHeight="1">
      <c r="A140" s="250" t="s">
        <v>221</v>
      </c>
      <c r="B140" s="412"/>
      <c r="C140" s="404" t="s">
        <v>1071</v>
      </c>
      <c r="D140" s="180">
        <v>2250</v>
      </c>
      <c r="E140" s="180">
        <v>0</v>
      </c>
      <c r="F140" s="180">
        <v>1000</v>
      </c>
      <c r="G140" s="180">
        <f t="shared" si="4"/>
        <v>-1250</v>
      </c>
      <c r="H140" s="675">
        <f t="shared" si="5"/>
        <v>0.4444444444444444</v>
      </c>
      <c r="I140" s="180">
        <v>1900</v>
      </c>
      <c r="J140" s="178"/>
      <c r="L140" s="293"/>
      <c r="M140" s="293"/>
    </row>
    <row r="141" spans="1:13" s="293" customFormat="1" ht="30" customHeight="1">
      <c r="A141" s="418" t="s">
        <v>230</v>
      </c>
      <c r="B141" s="418"/>
      <c r="C141" s="418"/>
      <c r="D141" s="410"/>
      <c r="E141" s="410"/>
      <c r="F141" s="410"/>
      <c r="G141" s="410"/>
      <c r="H141" s="410"/>
      <c r="L141" s="247"/>
      <c r="M141" s="247"/>
    </row>
    <row r="142" spans="1:27" s="274" customFormat="1" ht="91.5" customHeight="1">
      <c r="A142" s="273" t="s">
        <v>485</v>
      </c>
      <c r="B142" s="273" t="s">
        <v>223</v>
      </c>
      <c r="C142" s="272" t="s">
        <v>179</v>
      </c>
      <c r="D142" s="232" t="s">
        <v>384</v>
      </c>
      <c r="E142" s="232" t="s">
        <v>1278</v>
      </c>
      <c r="F142" s="232" t="s">
        <v>1254</v>
      </c>
      <c r="G142" s="232" t="s">
        <v>857</v>
      </c>
      <c r="H142" s="232" t="s">
        <v>860</v>
      </c>
      <c r="I142" s="232"/>
      <c r="J142" s="232"/>
      <c r="K142" s="277"/>
      <c r="L142" s="456"/>
      <c r="M142" s="457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</row>
    <row r="143" spans="1:27" s="266" customFormat="1" ht="34.5" customHeight="1">
      <c r="A143" s="276" t="s">
        <v>484</v>
      </c>
      <c r="B143" s="276" t="s">
        <v>1051</v>
      </c>
      <c r="C143" s="174">
        <v>3</v>
      </c>
      <c r="D143" s="429">
        <v>4</v>
      </c>
      <c r="E143" s="429">
        <v>5</v>
      </c>
      <c r="F143" s="429">
        <v>6</v>
      </c>
      <c r="G143" s="429">
        <v>7</v>
      </c>
      <c r="H143" s="429">
        <v>8</v>
      </c>
      <c r="I143" s="174"/>
      <c r="J143" s="265"/>
      <c r="K143" s="242"/>
      <c r="L143" s="243"/>
      <c r="M143" s="242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</row>
    <row r="144" spans="1:13" s="201" customFormat="1" ht="34.5" customHeight="1">
      <c r="A144" s="231" t="s">
        <v>702</v>
      </c>
      <c r="B144" s="176"/>
      <c r="C144" s="173" t="s">
        <v>1091</v>
      </c>
      <c r="D144" s="245">
        <f>D145+D163</f>
        <v>0</v>
      </c>
      <c r="E144" s="245">
        <f>E145+E163</f>
        <v>0</v>
      </c>
      <c r="F144" s="245">
        <f>F145+F163</f>
        <v>0</v>
      </c>
      <c r="G144" s="178">
        <f>F144-D144</f>
        <v>0</v>
      </c>
      <c r="H144" s="281" t="e">
        <f>F144/D144*100</f>
        <v>#DIV/0!</v>
      </c>
      <c r="I144" s="178"/>
      <c r="J144" s="178"/>
      <c r="K144" s="242"/>
      <c r="L144" s="307"/>
      <c r="M144" s="242"/>
    </row>
    <row r="145" spans="1:13" s="201" customFormat="1" ht="34.5" customHeight="1">
      <c r="A145" s="413" t="s">
        <v>1053</v>
      </c>
      <c r="B145" s="412" t="s">
        <v>1082</v>
      </c>
      <c r="C145" s="432" t="s">
        <v>502</v>
      </c>
      <c r="D145" s="160">
        <f>SUM(D146+D154)</f>
        <v>0</v>
      </c>
      <c r="E145" s="160">
        <f>SUM(E146+E154)</f>
        <v>0</v>
      </c>
      <c r="F145" s="160">
        <f>SUM(F146+F154)</f>
        <v>0</v>
      </c>
      <c r="G145" s="178">
        <f aca="true" t="shared" si="6" ref="G145:G174">F145-D145</f>
        <v>0</v>
      </c>
      <c r="H145" s="281" t="e">
        <f aca="true" t="shared" si="7" ref="H145:H174">F145/D145*100</f>
        <v>#DIV/0!</v>
      </c>
      <c r="I145" s="178"/>
      <c r="J145" s="178"/>
      <c r="K145" s="246"/>
      <c r="L145" s="242"/>
      <c r="M145" s="306"/>
    </row>
    <row r="146" spans="1:27" s="201" customFormat="1" ht="34.5" customHeight="1">
      <c r="A146" s="413" t="s">
        <v>501</v>
      </c>
      <c r="B146" s="412" t="s">
        <v>1082</v>
      </c>
      <c r="C146" s="432" t="s">
        <v>503</v>
      </c>
      <c r="D146" s="160">
        <f>SUM(D147+D148)</f>
        <v>0</v>
      </c>
      <c r="E146" s="160">
        <f>SUM(E147+E148)</f>
        <v>0</v>
      </c>
      <c r="F146" s="160">
        <f>SUM(F147+F148)</f>
        <v>0</v>
      </c>
      <c r="G146" s="178">
        <f t="shared" si="6"/>
        <v>0</v>
      </c>
      <c r="H146" s="281" t="e">
        <f t="shared" si="7"/>
        <v>#DIV/0!</v>
      </c>
      <c r="I146" s="178"/>
      <c r="J146" s="178"/>
      <c r="K146" s="307"/>
      <c r="L146" s="306"/>
      <c r="M146" s="242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</row>
    <row r="147" spans="1:27" s="238" customFormat="1" ht="34.5" customHeight="1">
      <c r="A147" s="420" t="s">
        <v>523</v>
      </c>
      <c r="B147" s="420" t="s">
        <v>1082</v>
      </c>
      <c r="C147" s="436" t="s">
        <v>233</v>
      </c>
      <c r="D147" s="187">
        <v>0</v>
      </c>
      <c r="E147" s="187">
        <v>0</v>
      </c>
      <c r="F147" s="187">
        <v>0</v>
      </c>
      <c r="G147" s="180">
        <f t="shared" si="6"/>
        <v>0</v>
      </c>
      <c r="H147" s="517" t="e">
        <f t="shared" si="7"/>
        <v>#DIV/0!</v>
      </c>
      <c r="I147" s="233"/>
      <c r="J147" s="178"/>
      <c r="K147" s="243"/>
      <c r="L147" s="306"/>
      <c r="M147" s="306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</row>
    <row r="148" spans="1:27" s="201" customFormat="1" ht="34.5" customHeight="1">
      <c r="A148" s="413" t="s">
        <v>527</v>
      </c>
      <c r="B148" s="412" t="s">
        <v>1082</v>
      </c>
      <c r="C148" s="432" t="s">
        <v>602</v>
      </c>
      <c r="D148" s="160">
        <f>SUM(D149:D153)</f>
        <v>0</v>
      </c>
      <c r="E148" s="160">
        <f>SUM(E149:E153)</f>
        <v>0</v>
      </c>
      <c r="F148" s="160">
        <f>SUM(F149:F153)</f>
        <v>0</v>
      </c>
      <c r="G148" s="178">
        <f t="shared" si="6"/>
        <v>0</v>
      </c>
      <c r="H148" s="281" t="e">
        <f t="shared" si="7"/>
        <v>#DIV/0!</v>
      </c>
      <c r="I148" s="178"/>
      <c r="J148" s="178"/>
      <c r="K148" s="307"/>
      <c r="L148" s="306"/>
      <c r="M148" s="305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</row>
    <row r="149" spans="1:13" s="238" customFormat="1" ht="34.5" customHeight="1">
      <c r="A149" s="420" t="s">
        <v>525</v>
      </c>
      <c r="B149" s="420" t="s">
        <v>1082</v>
      </c>
      <c r="C149" s="436" t="s">
        <v>526</v>
      </c>
      <c r="D149" s="187">
        <v>0</v>
      </c>
      <c r="E149" s="187">
        <v>0</v>
      </c>
      <c r="F149" s="187">
        <v>0</v>
      </c>
      <c r="G149" s="180">
        <f t="shared" si="6"/>
        <v>0</v>
      </c>
      <c r="H149" s="517" t="e">
        <f t="shared" si="7"/>
        <v>#DIV/0!</v>
      </c>
      <c r="I149" s="233"/>
      <c r="J149" s="178"/>
      <c r="K149" s="307"/>
      <c r="L149" s="306"/>
      <c r="M149" s="305"/>
    </row>
    <row r="150" spans="1:13" s="238" customFormat="1" ht="34.5" customHeight="1">
      <c r="A150" s="420" t="s">
        <v>603</v>
      </c>
      <c r="B150" s="420" t="s">
        <v>1082</v>
      </c>
      <c r="C150" s="436" t="s">
        <v>604</v>
      </c>
      <c r="D150" s="187">
        <v>0</v>
      </c>
      <c r="E150" s="187">
        <v>0</v>
      </c>
      <c r="F150" s="187">
        <v>0</v>
      </c>
      <c r="G150" s="180">
        <f t="shared" si="6"/>
        <v>0</v>
      </c>
      <c r="H150" s="517" t="e">
        <f t="shared" si="7"/>
        <v>#DIV/0!</v>
      </c>
      <c r="I150" s="233"/>
      <c r="J150" s="178"/>
      <c r="K150" s="307"/>
      <c r="L150" s="306"/>
      <c r="M150" s="305"/>
    </row>
    <row r="151" spans="1:13" s="238" customFormat="1" ht="34.5" customHeight="1">
      <c r="A151" s="420" t="s">
        <v>605</v>
      </c>
      <c r="B151" s="420" t="s">
        <v>1082</v>
      </c>
      <c r="C151" s="436" t="s">
        <v>606</v>
      </c>
      <c r="D151" s="187">
        <v>0</v>
      </c>
      <c r="E151" s="187">
        <v>0</v>
      </c>
      <c r="F151" s="187">
        <v>0</v>
      </c>
      <c r="G151" s="180">
        <f t="shared" si="6"/>
        <v>0</v>
      </c>
      <c r="H151" s="517" t="e">
        <f t="shared" si="7"/>
        <v>#DIV/0!</v>
      </c>
      <c r="I151" s="233"/>
      <c r="J151" s="178"/>
      <c r="K151" s="306"/>
      <c r="L151" s="242"/>
      <c r="M151" s="305"/>
    </row>
    <row r="152" spans="1:13" s="238" customFormat="1" ht="34.5" customHeight="1">
      <c r="A152" s="420" t="s">
        <v>607</v>
      </c>
      <c r="B152" s="420" t="s">
        <v>1082</v>
      </c>
      <c r="C152" s="436" t="s">
        <v>608</v>
      </c>
      <c r="D152" s="187">
        <v>0</v>
      </c>
      <c r="E152" s="187">
        <v>0</v>
      </c>
      <c r="F152" s="187">
        <v>0</v>
      </c>
      <c r="G152" s="180">
        <f t="shared" si="6"/>
        <v>0</v>
      </c>
      <c r="H152" s="517" t="e">
        <f t="shared" si="7"/>
        <v>#DIV/0!</v>
      </c>
      <c r="I152" s="233"/>
      <c r="J152" s="178"/>
      <c r="K152" s="242"/>
      <c r="L152" s="246"/>
      <c r="M152" s="234"/>
    </row>
    <row r="153" spans="1:27" s="238" customFormat="1" ht="34.5" customHeight="1">
      <c r="A153" s="420" t="s">
        <v>609</v>
      </c>
      <c r="B153" s="420" t="s">
        <v>1082</v>
      </c>
      <c r="C153" s="436" t="s">
        <v>610</v>
      </c>
      <c r="D153" s="187">
        <v>0</v>
      </c>
      <c r="E153" s="187">
        <v>0</v>
      </c>
      <c r="F153" s="187">
        <v>0</v>
      </c>
      <c r="G153" s="180">
        <f t="shared" si="6"/>
        <v>0</v>
      </c>
      <c r="H153" s="517" t="e">
        <f t="shared" si="7"/>
        <v>#DIV/0!</v>
      </c>
      <c r="I153" s="233"/>
      <c r="J153" s="178"/>
      <c r="K153" s="242"/>
      <c r="L153" s="247"/>
      <c r="M153" s="234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</row>
    <row r="154" spans="1:13" s="201" customFormat="1" ht="34.5" customHeight="1">
      <c r="A154" s="231" t="s">
        <v>504</v>
      </c>
      <c r="B154" s="412" t="s">
        <v>1082</v>
      </c>
      <c r="C154" s="284" t="s">
        <v>528</v>
      </c>
      <c r="D154" s="160">
        <f>SUM(D155+D157+D162)</f>
        <v>0</v>
      </c>
      <c r="E154" s="160">
        <f>SUM(E155+E157+E162)</f>
        <v>0</v>
      </c>
      <c r="F154" s="160">
        <f>SUM(F155+F157+F162)</f>
        <v>0</v>
      </c>
      <c r="G154" s="178">
        <f t="shared" si="6"/>
        <v>0</v>
      </c>
      <c r="H154" s="281" t="e">
        <f t="shared" si="7"/>
        <v>#DIV/0!</v>
      </c>
      <c r="I154" s="178"/>
      <c r="J154" s="178"/>
      <c r="K154" s="242"/>
      <c r="L154" s="243"/>
      <c r="M154" s="234"/>
    </row>
    <row r="155" spans="1:13" s="201" customFormat="1" ht="34.5" customHeight="1">
      <c r="A155" s="231" t="s">
        <v>1054</v>
      </c>
      <c r="B155" s="412" t="s">
        <v>1082</v>
      </c>
      <c r="C155" s="284" t="s">
        <v>1055</v>
      </c>
      <c r="D155" s="160">
        <f>D156</f>
        <v>0</v>
      </c>
      <c r="E155" s="160">
        <f>E156</f>
        <v>0</v>
      </c>
      <c r="F155" s="160">
        <f>F156</f>
        <v>0</v>
      </c>
      <c r="G155" s="178">
        <f t="shared" si="6"/>
        <v>0</v>
      </c>
      <c r="H155" s="281" t="e">
        <f t="shared" si="7"/>
        <v>#DIV/0!</v>
      </c>
      <c r="I155" s="178"/>
      <c r="J155" s="178"/>
      <c r="K155" s="242"/>
      <c r="L155" s="307"/>
      <c r="M155" s="234"/>
    </row>
    <row r="156" spans="1:13" s="201" customFormat="1" ht="34.5" customHeight="1">
      <c r="A156" s="250" t="s">
        <v>529</v>
      </c>
      <c r="B156" s="412" t="s">
        <v>1082</v>
      </c>
      <c r="C156" s="404" t="s">
        <v>703</v>
      </c>
      <c r="D156" s="181">
        <v>0</v>
      </c>
      <c r="E156" s="181">
        <v>0</v>
      </c>
      <c r="F156" s="181">
        <v>0</v>
      </c>
      <c r="G156" s="180">
        <f t="shared" si="6"/>
        <v>0</v>
      </c>
      <c r="H156" s="517" t="e">
        <f t="shared" si="7"/>
        <v>#DIV/0!</v>
      </c>
      <c r="I156" s="180"/>
      <c r="J156" s="178"/>
      <c r="K156" s="306"/>
      <c r="L156" s="307"/>
      <c r="M156" s="305"/>
    </row>
    <row r="157" spans="1:27" s="201" customFormat="1" ht="34.5" customHeight="1">
      <c r="A157" s="231" t="s">
        <v>1056</v>
      </c>
      <c r="B157" s="412" t="s">
        <v>1082</v>
      </c>
      <c r="C157" s="284" t="s">
        <v>1057</v>
      </c>
      <c r="D157" s="185">
        <f>SUM(D158:D161)</f>
        <v>0</v>
      </c>
      <c r="E157" s="185">
        <f>SUM(E158:E161)</f>
        <v>0</v>
      </c>
      <c r="F157" s="185">
        <f>SUM(F158:F161)</f>
        <v>0</v>
      </c>
      <c r="G157" s="178">
        <f t="shared" si="6"/>
        <v>0</v>
      </c>
      <c r="H157" s="281" t="e">
        <f t="shared" si="7"/>
        <v>#DIV/0!</v>
      </c>
      <c r="I157" s="178"/>
      <c r="J157" s="178"/>
      <c r="K157" s="306"/>
      <c r="L157" s="243"/>
      <c r="M157" s="305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</row>
    <row r="158" spans="1:13" s="238" customFormat="1" ht="34.5" customHeight="1">
      <c r="A158" s="395" t="s">
        <v>531</v>
      </c>
      <c r="B158" s="420" t="s">
        <v>1082</v>
      </c>
      <c r="C158" s="406" t="s">
        <v>532</v>
      </c>
      <c r="D158" s="187">
        <v>0</v>
      </c>
      <c r="E158" s="187">
        <v>0</v>
      </c>
      <c r="F158" s="187">
        <v>0</v>
      </c>
      <c r="G158" s="180">
        <f t="shared" si="6"/>
        <v>0</v>
      </c>
      <c r="H158" s="517" t="e">
        <f t="shared" si="7"/>
        <v>#DIV/0!</v>
      </c>
      <c r="I158" s="233"/>
      <c r="J158" s="178"/>
      <c r="K158" s="234"/>
      <c r="L158" s="243"/>
      <c r="M158" s="234"/>
    </row>
    <row r="159" spans="1:27" s="238" customFormat="1" ht="34.5" customHeight="1">
      <c r="A159" s="395" t="s">
        <v>533</v>
      </c>
      <c r="B159" s="420" t="s">
        <v>1082</v>
      </c>
      <c r="C159" s="406" t="s">
        <v>534</v>
      </c>
      <c r="D159" s="301">
        <v>0</v>
      </c>
      <c r="E159" s="301">
        <v>0</v>
      </c>
      <c r="F159" s="301">
        <v>0</v>
      </c>
      <c r="G159" s="180">
        <f t="shared" si="6"/>
        <v>0</v>
      </c>
      <c r="H159" s="517" t="e">
        <f t="shared" si="7"/>
        <v>#DIV/0!</v>
      </c>
      <c r="I159" s="233"/>
      <c r="J159" s="178"/>
      <c r="K159" s="234"/>
      <c r="L159" s="307"/>
      <c r="M159" s="234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</row>
    <row r="160" spans="1:13" s="201" customFormat="1" ht="34.5" customHeight="1">
      <c r="A160" s="250" t="s">
        <v>746</v>
      </c>
      <c r="B160" s="412" t="s">
        <v>1082</v>
      </c>
      <c r="C160" s="404" t="s">
        <v>736</v>
      </c>
      <c r="D160" s="181">
        <v>0</v>
      </c>
      <c r="E160" s="181">
        <v>0</v>
      </c>
      <c r="F160" s="181">
        <v>0</v>
      </c>
      <c r="G160" s="180">
        <f t="shared" si="6"/>
        <v>0</v>
      </c>
      <c r="H160" s="517" t="e">
        <f t="shared" si="7"/>
        <v>#DIV/0!</v>
      </c>
      <c r="I160" s="180"/>
      <c r="J160" s="178"/>
      <c r="K160" s="305"/>
      <c r="L160" s="242"/>
      <c r="M160" s="305"/>
    </row>
    <row r="161" spans="1:27" s="201" customFormat="1" ht="34.5" customHeight="1">
      <c r="A161" s="250" t="s">
        <v>747</v>
      </c>
      <c r="B161" s="412" t="s">
        <v>1082</v>
      </c>
      <c r="C161" s="404" t="s">
        <v>745</v>
      </c>
      <c r="D161" s="181">
        <v>0</v>
      </c>
      <c r="E161" s="181">
        <v>0</v>
      </c>
      <c r="F161" s="181">
        <v>0</v>
      </c>
      <c r="G161" s="180">
        <f t="shared" si="6"/>
        <v>0</v>
      </c>
      <c r="H161" s="517" t="e">
        <f t="shared" si="7"/>
        <v>#DIV/0!</v>
      </c>
      <c r="I161" s="180"/>
      <c r="J161" s="178"/>
      <c r="K161" s="234"/>
      <c r="L161" s="242"/>
      <c r="M161" s="234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</row>
    <row r="162" spans="1:27" s="238" customFormat="1" ht="34.5" customHeight="1">
      <c r="A162" s="312" t="s">
        <v>505</v>
      </c>
      <c r="B162" s="420" t="s">
        <v>1082</v>
      </c>
      <c r="C162" s="437" t="s">
        <v>506</v>
      </c>
      <c r="D162" s="186">
        <v>0</v>
      </c>
      <c r="E162" s="186">
        <v>0</v>
      </c>
      <c r="F162" s="186">
        <v>0</v>
      </c>
      <c r="G162" s="178">
        <f t="shared" si="6"/>
        <v>0</v>
      </c>
      <c r="H162" s="281" t="e">
        <f t="shared" si="7"/>
        <v>#DIV/0!</v>
      </c>
      <c r="I162" s="304"/>
      <c r="J162" s="178"/>
      <c r="K162" s="234"/>
      <c r="L162" s="242"/>
      <c r="M162" s="234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</row>
    <row r="163" spans="1:13" s="201" customFormat="1" ht="34.5" customHeight="1">
      <c r="A163" s="413" t="s">
        <v>507</v>
      </c>
      <c r="B163" s="412" t="s">
        <v>1082</v>
      </c>
      <c r="C163" s="434" t="s">
        <v>508</v>
      </c>
      <c r="D163" s="160">
        <f>SUM(D164+D168+D170+D173+D174)</f>
        <v>0</v>
      </c>
      <c r="E163" s="160">
        <f>SUM(E164+E168+E170+E173+E174)</f>
        <v>0</v>
      </c>
      <c r="F163" s="160">
        <f>SUM(F164+F168+F170+F173+F174)</f>
        <v>0</v>
      </c>
      <c r="G163" s="178">
        <f t="shared" si="6"/>
        <v>0</v>
      </c>
      <c r="H163" s="281" t="e">
        <f t="shared" si="7"/>
        <v>#DIV/0!</v>
      </c>
      <c r="I163" s="178"/>
      <c r="J163" s="178"/>
      <c r="K163" s="234"/>
      <c r="L163" s="242"/>
      <c r="M163" s="234"/>
    </row>
    <row r="164" spans="1:13" s="201" customFormat="1" ht="34.5" customHeight="1">
      <c r="A164" s="231" t="s">
        <v>554</v>
      </c>
      <c r="B164" s="412" t="s">
        <v>1082</v>
      </c>
      <c r="C164" s="284" t="s">
        <v>754</v>
      </c>
      <c r="D164" s="160">
        <f>SUM(D165:D167)</f>
        <v>0</v>
      </c>
      <c r="E164" s="160">
        <f>SUM(E165:E167)</f>
        <v>0</v>
      </c>
      <c r="F164" s="160">
        <f>SUM(F165:F167)</f>
        <v>0</v>
      </c>
      <c r="G164" s="178">
        <f t="shared" si="6"/>
        <v>0</v>
      </c>
      <c r="H164" s="281" t="e">
        <f t="shared" si="7"/>
        <v>#DIV/0!</v>
      </c>
      <c r="I164" s="178"/>
      <c r="J164" s="178"/>
      <c r="K164" s="234"/>
      <c r="L164" s="242"/>
      <c r="M164" s="234"/>
    </row>
    <row r="165" spans="1:13" s="201" customFormat="1" ht="34.5" customHeight="1">
      <c r="A165" s="250" t="s">
        <v>511</v>
      </c>
      <c r="B165" s="412" t="s">
        <v>1082</v>
      </c>
      <c r="C165" s="404" t="s">
        <v>555</v>
      </c>
      <c r="D165" s="181">
        <v>0</v>
      </c>
      <c r="E165" s="181">
        <v>0</v>
      </c>
      <c r="F165" s="181">
        <v>0</v>
      </c>
      <c r="G165" s="180">
        <f t="shared" si="6"/>
        <v>0</v>
      </c>
      <c r="H165" s="517" t="e">
        <f t="shared" si="7"/>
        <v>#DIV/0!</v>
      </c>
      <c r="I165" s="180"/>
      <c r="J165" s="178"/>
      <c r="K165" s="234"/>
      <c r="L165" s="242"/>
      <c r="M165" s="234"/>
    </row>
    <row r="166" spans="1:13" s="201" customFormat="1" ht="34.5" customHeight="1">
      <c r="A166" s="250" t="s">
        <v>512</v>
      </c>
      <c r="B166" s="412" t="s">
        <v>1082</v>
      </c>
      <c r="C166" s="404" t="s">
        <v>513</v>
      </c>
      <c r="D166" s="179">
        <v>0</v>
      </c>
      <c r="E166" s="179">
        <v>0</v>
      </c>
      <c r="F166" s="179">
        <v>0</v>
      </c>
      <c r="G166" s="180">
        <f t="shared" si="6"/>
        <v>0</v>
      </c>
      <c r="H166" s="517" t="e">
        <f t="shared" si="7"/>
        <v>#DIV/0!</v>
      </c>
      <c r="I166" s="180"/>
      <c r="J166" s="178"/>
      <c r="K166" s="234"/>
      <c r="L166" s="242"/>
      <c r="M166" s="234"/>
    </row>
    <row r="167" spans="1:13" s="201" customFormat="1" ht="34.5" customHeight="1">
      <c r="A167" s="250" t="s">
        <v>567</v>
      </c>
      <c r="B167" s="412" t="s">
        <v>1082</v>
      </c>
      <c r="C167" s="404" t="s">
        <v>568</v>
      </c>
      <c r="D167" s="179">
        <v>0</v>
      </c>
      <c r="E167" s="179">
        <v>0</v>
      </c>
      <c r="F167" s="179">
        <v>0</v>
      </c>
      <c r="G167" s="180">
        <f t="shared" si="6"/>
        <v>0</v>
      </c>
      <c r="H167" s="517" t="e">
        <f t="shared" si="7"/>
        <v>#DIV/0!</v>
      </c>
      <c r="I167" s="180"/>
      <c r="J167" s="178"/>
      <c r="K167" s="234"/>
      <c r="L167" s="234"/>
      <c r="M167" s="234"/>
    </row>
    <row r="168" spans="1:13" s="201" customFormat="1" ht="34.5" customHeight="1">
      <c r="A168" s="414">
        <v>4123</v>
      </c>
      <c r="B168" s="412" t="s">
        <v>1082</v>
      </c>
      <c r="C168" s="375" t="s">
        <v>515</v>
      </c>
      <c r="D168" s="150">
        <f>D169</f>
        <v>0</v>
      </c>
      <c r="E168" s="150">
        <f>E169</f>
        <v>0</v>
      </c>
      <c r="F168" s="150">
        <f>F169</f>
        <v>0</v>
      </c>
      <c r="G168" s="178">
        <f t="shared" si="6"/>
        <v>0</v>
      </c>
      <c r="H168" s="281" t="e">
        <f t="shared" si="7"/>
        <v>#DIV/0!</v>
      </c>
      <c r="I168" s="178"/>
      <c r="J168" s="178"/>
      <c r="K168" s="234"/>
      <c r="L168" s="234"/>
      <c r="M168" s="234"/>
    </row>
    <row r="169" spans="1:13" s="201" customFormat="1" ht="34.5" customHeight="1">
      <c r="A169" s="250" t="s">
        <v>573</v>
      </c>
      <c r="B169" s="412" t="s">
        <v>1082</v>
      </c>
      <c r="C169" s="404" t="s">
        <v>574</v>
      </c>
      <c r="D169" s="179">
        <v>0</v>
      </c>
      <c r="E169" s="179">
        <v>0</v>
      </c>
      <c r="F169" s="179">
        <v>0</v>
      </c>
      <c r="G169" s="180">
        <f t="shared" si="6"/>
        <v>0</v>
      </c>
      <c r="H169" s="517" t="e">
        <f t="shared" si="7"/>
        <v>#DIV/0!</v>
      </c>
      <c r="I169" s="180"/>
      <c r="J169" s="178"/>
      <c r="K169" s="234"/>
      <c r="L169" s="234"/>
      <c r="M169" s="234"/>
    </row>
    <row r="170" spans="1:13" s="201" customFormat="1" ht="34.5" customHeight="1">
      <c r="A170" s="415" t="s">
        <v>510</v>
      </c>
      <c r="B170" s="412" t="s">
        <v>1082</v>
      </c>
      <c r="C170" s="375" t="s">
        <v>509</v>
      </c>
      <c r="D170" s="157">
        <f>SUM(D171:D172)</f>
        <v>0</v>
      </c>
      <c r="E170" s="157">
        <f>SUM(E171:E172)</f>
        <v>0</v>
      </c>
      <c r="F170" s="157">
        <f>SUM(F171:F172)</f>
        <v>0</v>
      </c>
      <c r="G170" s="178">
        <f t="shared" si="6"/>
        <v>0</v>
      </c>
      <c r="H170" s="281" t="e">
        <f t="shared" si="7"/>
        <v>#DIV/0!</v>
      </c>
      <c r="I170" s="178"/>
      <c r="J170" s="178"/>
      <c r="K170" s="234"/>
      <c r="L170" s="234"/>
      <c r="M170" s="234"/>
    </row>
    <row r="171" spans="1:13" s="201" customFormat="1" ht="34.5" customHeight="1">
      <c r="A171" s="416" t="s">
        <v>540</v>
      </c>
      <c r="B171" s="412" t="s">
        <v>1082</v>
      </c>
      <c r="C171" s="372" t="s">
        <v>541</v>
      </c>
      <c r="D171" s="154">
        <v>0</v>
      </c>
      <c r="E171" s="154">
        <v>0</v>
      </c>
      <c r="F171" s="154">
        <v>0</v>
      </c>
      <c r="G171" s="180">
        <f t="shared" si="6"/>
        <v>0</v>
      </c>
      <c r="H171" s="517" t="e">
        <f t="shared" si="7"/>
        <v>#DIV/0!</v>
      </c>
      <c r="I171" s="180"/>
      <c r="J171" s="178"/>
      <c r="K171" s="234"/>
      <c r="L171" s="234"/>
      <c r="M171" s="234"/>
    </row>
    <row r="172" spans="1:13" s="201" customFormat="1" ht="34.5" customHeight="1">
      <c r="A172" s="250" t="s">
        <v>516</v>
      </c>
      <c r="B172" s="412" t="s">
        <v>1082</v>
      </c>
      <c r="C172" s="404" t="s">
        <v>517</v>
      </c>
      <c r="D172" s="179">
        <v>0</v>
      </c>
      <c r="E172" s="179">
        <v>0</v>
      </c>
      <c r="F172" s="179">
        <v>0</v>
      </c>
      <c r="G172" s="180">
        <f t="shared" si="6"/>
        <v>0</v>
      </c>
      <c r="H172" s="517" t="e">
        <f t="shared" si="7"/>
        <v>#DIV/0!</v>
      </c>
      <c r="I172" s="180"/>
      <c r="J172" s="178"/>
      <c r="K172" s="234"/>
      <c r="L172" s="295"/>
      <c r="M172" s="234"/>
    </row>
    <row r="173" spans="1:13" s="201" customFormat="1" ht="34.5" customHeight="1">
      <c r="A173" s="415" t="s">
        <v>519</v>
      </c>
      <c r="B173" s="412" t="s">
        <v>1082</v>
      </c>
      <c r="C173" s="375" t="s">
        <v>520</v>
      </c>
      <c r="D173" s="150">
        <v>0</v>
      </c>
      <c r="E173" s="150">
        <v>0</v>
      </c>
      <c r="F173" s="150">
        <v>0</v>
      </c>
      <c r="G173" s="178">
        <f t="shared" si="6"/>
        <v>0</v>
      </c>
      <c r="H173" s="281" t="e">
        <f t="shared" si="7"/>
        <v>#DIV/0!</v>
      </c>
      <c r="I173" s="178"/>
      <c r="J173" s="178"/>
      <c r="K173" s="295"/>
      <c r="L173" s="278"/>
      <c r="M173" s="295"/>
    </row>
    <row r="174" spans="1:27" s="201" customFormat="1" ht="34.5" customHeight="1">
      <c r="A174" s="231" t="s">
        <v>721</v>
      </c>
      <c r="B174" s="412" t="s">
        <v>1082</v>
      </c>
      <c r="C174" s="438" t="s">
        <v>734</v>
      </c>
      <c r="D174" s="160">
        <v>0</v>
      </c>
      <c r="E174" s="160">
        <v>0</v>
      </c>
      <c r="F174" s="160">
        <v>0</v>
      </c>
      <c r="G174" s="178">
        <f t="shared" si="6"/>
        <v>0</v>
      </c>
      <c r="H174" s="281" t="e">
        <f t="shared" si="7"/>
        <v>#DIV/0!</v>
      </c>
      <c r="I174" s="178"/>
      <c r="J174" s="178"/>
      <c r="K174" s="278"/>
      <c r="L174" s="234"/>
      <c r="M174" s="278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</row>
    <row r="175" spans="1:27" s="296" customFormat="1" ht="34.5" customHeight="1">
      <c r="A175" s="421" t="s">
        <v>195</v>
      </c>
      <c r="B175" s="421"/>
      <c r="C175" s="421"/>
      <c r="D175" s="411"/>
      <c r="E175" s="430"/>
      <c r="F175" s="430"/>
      <c r="G175" s="431"/>
      <c r="H175" s="431"/>
      <c r="I175" s="294"/>
      <c r="J175" s="294"/>
      <c r="K175" s="458"/>
      <c r="L175" s="234"/>
      <c r="M175" s="234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</row>
    <row r="176" spans="1:26" s="460" customFormat="1" ht="79.5" customHeight="1">
      <c r="A176" s="231" t="s">
        <v>485</v>
      </c>
      <c r="B176" s="176" t="s">
        <v>222</v>
      </c>
      <c r="C176" s="173" t="s">
        <v>486</v>
      </c>
      <c r="D176" s="232" t="s">
        <v>384</v>
      </c>
      <c r="E176" s="232" t="s">
        <v>1278</v>
      </c>
      <c r="F176" s="232" t="s">
        <v>352</v>
      </c>
      <c r="G176" s="232" t="s">
        <v>857</v>
      </c>
      <c r="H176" s="232" t="s">
        <v>860</v>
      </c>
      <c r="I176" s="232"/>
      <c r="J176" s="232"/>
      <c r="K176" s="234"/>
      <c r="L176" s="458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</row>
    <row r="177" spans="1:13" s="201" customFormat="1" ht="34.5" customHeight="1">
      <c r="A177" s="231" t="s">
        <v>702</v>
      </c>
      <c r="B177" s="176" t="s">
        <v>1102</v>
      </c>
      <c r="C177" s="173" t="s">
        <v>1091</v>
      </c>
      <c r="D177" s="245">
        <f>D178</f>
        <v>1000</v>
      </c>
      <c r="E177" s="245">
        <f>E178</f>
        <v>0</v>
      </c>
      <c r="F177" s="245">
        <f>F178</f>
        <v>1000</v>
      </c>
      <c r="G177" s="178">
        <f>F177-D177</f>
        <v>0</v>
      </c>
      <c r="H177" s="674">
        <f>F177/D177</f>
        <v>1</v>
      </c>
      <c r="I177" s="178"/>
      <c r="J177" s="178"/>
      <c r="K177" s="234"/>
      <c r="L177" s="234"/>
      <c r="M177" s="234"/>
    </row>
    <row r="178" spans="1:13" s="201" customFormat="1" ht="34.5" customHeight="1">
      <c r="A178" s="413" t="s">
        <v>507</v>
      </c>
      <c r="B178" s="412" t="s">
        <v>1102</v>
      </c>
      <c r="C178" s="434" t="s">
        <v>508</v>
      </c>
      <c r="D178" s="160">
        <f>SUM(D179+D183+D185+D188+D189)</f>
        <v>1000</v>
      </c>
      <c r="E178" s="160">
        <f>SUM(E179+E183+E185+E188+E189)</f>
        <v>0</v>
      </c>
      <c r="F178" s="160">
        <f>SUM(F179+F183+F185+F188+F189)</f>
        <v>1000</v>
      </c>
      <c r="G178" s="178">
        <f aca="true" t="shared" si="8" ref="G178:G189">F178-D178</f>
        <v>0</v>
      </c>
      <c r="H178" s="674">
        <f aca="true" t="shared" si="9" ref="H178:H189">F178/D178</f>
        <v>1</v>
      </c>
      <c r="I178" s="178"/>
      <c r="J178" s="178"/>
      <c r="K178" s="234"/>
      <c r="L178" s="234"/>
      <c r="M178" s="234"/>
    </row>
    <row r="179" spans="1:13" s="201" customFormat="1" ht="34.5" customHeight="1">
      <c r="A179" s="231" t="s">
        <v>554</v>
      </c>
      <c r="B179" s="412" t="s">
        <v>1102</v>
      </c>
      <c r="C179" s="284" t="s">
        <v>754</v>
      </c>
      <c r="D179" s="160">
        <f>SUM(D180:D182)</f>
        <v>0</v>
      </c>
      <c r="E179" s="160">
        <f>SUM(E180:E182)</f>
        <v>0</v>
      </c>
      <c r="F179" s="160">
        <f>SUM(F180:F182)</f>
        <v>0</v>
      </c>
      <c r="G179" s="178">
        <f t="shared" si="8"/>
        <v>0</v>
      </c>
      <c r="H179" s="674" t="e">
        <f t="shared" si="9"/>
        <v>#DIV/0!</v>
      </c>
      <c r="I179" s="178"/>
      <c r="J179" s="178"/>
      <c r="K179" s="234"/>
      <c r="L179" s="234"/>
      <c r="M179" s="234"/>
    </row>
    <row r="180" spans="1:13" s="201" customFormat="1" ht="34.5" customHeight="1">
      <c r="A180" s="250" t="s">
        <v>511</v>
      </c>
      <c r="B180" s="412" t="s">
        <v>1102</v>
      </c>
      <c r="C180" s="404" t="s">
        <v>555</v>
      </c>
      <c r="D180" s="181">
        <v>0</v>
      </c>
      <c r="E180" s="181">
        <v>0</v>
      </c>
      <c r="F180" s="181">
        <v>0</v>
      </c>
      <c r="G180" s="180">
        <f t="shared" si="8"/>
        <v>0</v>
      </c>
      <c r="H180" s="675" t="e">
        <f t="shared" si="9"/>
        <v>#DIV/0!</v>
      </c>
      <c r="I180" s="180"/>
      <c r="J180" s="178"/>
      <c r="K180" s="234"/>
      <c r="L180" s="234"/>
      <c r="M180" s="234"/>
    </row>
    <row r="181" spans="1:13" s="201" customFormat="1" ht="34.5" customHeight="1">
      <c r="A181" s="250" t="s">
        <v>512</v>
      </c>
      <c r="B181" s="412" t="s">
        <v>1102</v>
      </c>
      <c r="C181" s="404" t="s">
        <v>513</v>
      </c>
      <c r="D181" s="179">
        <v>0</v>
      </c>
      <c r="E181" s="179">
        <v>0</v>
      </c>
      <c r="F181" s="179">
        <v>0</v>
      </c>
      <c r="G181" s="180">
        <f t="shared" si="8"/>
        <v>0</v>
      </c>
      <c r="H181" s="675" t="e">
        <f t="shared" si="9"/>
        <v>#DIV/0!</v>
      </c>
      <c r="I181" s="180"/>
      <c r="J181" s="178"/>
      <c r="K181" s="234"/>
      <c r="L181" s="234"/>
      <c r="M181" s="234"/>
    </row>
    <row r="182" spans="1:13" s="201" customFormat="1" ht="34.5" customHeight="1">
      <c r="A182" s="250" t="s">
        <v>567</v>
      </c>
      <c r="B182" s="412" t="s">
        <v>1102</v>
      </c>
      <c r="C182" s="404" t="s">
        <v>568</v>
      </c>
      <c r="D182" s="179">
        <v>0</v>
      </c>
      <c r="E182" s="179">
        <v>0</v>
      </c>
      <c r="F182" s="179">
        <v>0</v>
      </c>
      <c r="G182" s="180">
        <f t="shared" si="8"/>
        <v>0</v>
      </c>
      <c r="H182" s="675" t="e">
        <f t="shared" si="9"/>
        <v>#DIV/0!</v>
      </c>
      <c r="I182" s="180"/>
      <c r="J182" s="178"/>
      <c r="K182" s="234"/>
      <c r="L182" s="234"/>
      <c r="M182" s="234"/>
    </row>
    <row r="183" spans="1:13" s="201" customFormat="1" ht="34.5" customHeight="1">
      <c r="A183" s="414">
        <v>4123</v>
      </c>
      <c r="B183" s="412" t="s">
        <v>1102</v>
      </c>
      <c r="C183" s="375" t="s">
        <v>515</v>
      </c>
      <c r="D183" s="150">
        <f>D184</f>
        <v>0</v>
      </c>
      <c r="E183" s="150">
        <f>E184</f>
        <v>0</v>
      </c>
      <c r="F183" s="150">
        <f>F184</f>
        <v>0</v>
      </c>
      <c r="G183" s="178">
        <f t="shared" si="8"/>
        <v>0</v>
      </c>
      <c r="H183" s="674" t="e">
        <f t="shared" si="9"/>
        <v>#DIV/0!</v>
      </c>
      <c r="I183" s="178"/>
      <c r="J183" s="178"/>
      <c r="K183" s="234"/>
      <c r="L183" s="234"/>
      <c r="M183" s="234"/>
    </row>
    <row r="184" spans="1:13" s="201" customFormat="1" ht="34.5" customHeight="1">
      <c r="A184" s="250" t="s">
        <v>573</v>
      </c>
      <c r="B184" s="412" t="s">
        <v>1102</v>
      </c>
      <c r="C184" s="404" t="s">
        <v>574</v>
      </c>
      <c r="D184" s="179">
        <v>0</v>
      </c>
      <c r="E184" s="179">
        <v>0</v>
      </c>
      <c r="F184" s="179">
        <v>0</v>
      </c>
      <c r="G184" s="180">
        <f t="shared" si="8"/>
        <v>0</v>
      </c>
      <c r="H184" s="675" t="e">
        <f t="shared" si="9"/>
        <v>#DIV/0!</v>
      </c>
      <c r="I184" s="180"/>
      <c r="J184" s="178"/>
      <c r="K184" s="234"/>
      <c r="L184" s="234"/>
      <c r="M184" s="234"/>
    </row>
    <row r="185" spans="1:13" s="201" customFormat="1" ht="34.5" customHeight="1">
      <c r="A185" s="415" t="s">
        <v>510</v>
      </c>
      <c r="B185" s="412" t="s">
        <v>1102</v>
      </c>
      <c r="C185" s="375" t="s">
        <v>509</v>
      </c>
      <c r="D185" s="300">
        <f>SUM(D186:D187)</f>
        <v>0</v>
      </c>
      <c r="E185" s="300">
        <f>SUM(E186:E187)</f>
        <v>0</v>
      </c>
      <c r="F185" s="300">
        <f>SUM(F186:F187)</f>
        <v>0</v>
      </c>
      <c r="G185" s="178">
        <f t="shared" si="8"/>
        <v>0</v>
      </c>
      <c r="H185" s="674" t="e">
        <f t="shared" si="9"/>
        <v>#DIV/0!</v>
      </c>
      <c r="I185" s="178"/>
      <c r="J185" s="178"/>
      <c r="K185" s="234"/>
      <c r="L185" s="234"/>
      <c r="M185" s="234"/>
    </row>
    <row r="186" spans="1:13" s="201" customFormat="1" ht="34.5" customHeight="1">
      <c r="A186" s="416" t="s">
        <v>540</v>
      </c>
      <c r="B186" s="412" t="s">
        <v>1102</v>
      </c>
      <c r="C186" s="372" t="s">
        <v>541</v>
      </c>
      <c r="D186" s="181">
        <v>0</v>
      </c>
      <c r="E186" s="181">
        <v>0</v>
      </c>
      <c r="F186" s="181">
        <v>0</v>
      </c>
      <c r="G186" s="180">
        <f t="shared" si="8"/>
        <v>0</v>
      </c>
      <c r="H186" s="675" t="e">
        <f t="shared" si="9"/>
        <v>#DIV/0!</v>
      </c>
      <c r="I186" s="180"/>
      <c r="J186" s="178"/>
      <c r="K186" s="234"/>
      <c r="L186" s="305"/>
      <c r="M186" s="234"/>
    </row>
    <row r="187" spans="1:13" s="201" customFormat="1" ht="34.5" customHeight="1">
      <c r="A187" s="250" t="s">
        <v>516</v>
      </c>
      <c r="B187" s="412" t="s">
        <v>1102</v>
      </c>
      <c r="C187" s="404" t="s">
        <v>517</v>
      </c>
      <c r="D187" s="179">
        <v>0</v>
      </c>
      <c r="E187" s="179">
        <v>0</v>
      </c>
      <c r="F187" s="179">
        <v>0</v>
      </c>
      <c r="G187" s="180">
        <f t="shared" si="8"/>
        <v>0</v>
      </c>
      <c r="H187" s="675" t="e">
        <f t="shared" si="9"/>
        <v>#DIV/0!</v>
      </c>
      <c r="I187" s="180"/>
      <c r="J187" s="178"/>
      <c r="K187" s="305"/>
      <c r="L187"/>
      <c r="M187" s="305"/>
    </row>
    <row r="188" spans="1:27" s="201" customFormat="1" ht="34.5" customHeight="1">
      <c r="A188" s="415" t="s">
        <v>519</v>
      </c>
      <c r="B188" s="412" t="s">
        <v>1102</v>
      </c>
      <c r="C188" s="375" t="s">
        <v>520</v>
      </c>
      <c r="D188" s="150">
        <v>0</v>
      </c>
      <c r="E188" s="150">
        <v>0</v>
      </c>
      <c r="F188" s="150">
        <v>0</v>
      </c>
      <c r="G188" s="180">
        <f t="shared" si="8"/>
        <v>0</v>
      </c>
      <c r="H188" s="675" t="e">
        <f t="shared" si="9"/>
        <v>#DIV/0!</v>
      </c>
      <c r="I188" s="178"/>
      <c r="J188" s="178"/>
      <c r="K188"/>
      <c r="L188"/>
      <c r="M18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</row>
    <row r="189" spans="1:27" s="238" customFormat="1" ht="34.5" customHeight="1">
      <c r="A189" s="312" t="s">
        <v>721</v>
      </c>
      <c r="B189" s="420" t="s">
        <v>1102</v>
      </c>
      <c r="C189" s="439" t="s">
        <v>734</v>
      </c>
      <c r="D189" s="186">
        <v>1000</v>
      </c>
      <c r="E189" s="186">
        <v>0</v>
      </c>
      <c r="F189" s="186">
        <v>1000</v>
      </c>
      <c r="G189" s="178">
        <f t="shared" si="8"/>
        <v>0</v>
      </c>
      <c r="H189" s="674">
        <f t="shared" si="9"/>
        <v>1</v>
      </c>
      <c r="I189" s="304"/>
      <c r="J189" s="178"/>
      <c r="K189"/>
      <c r="L189"/>
      <c r="M189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3" ht="12.75">
      <c r="D193" s="2"/>
    </row>
    <row r="194" ht="12.75">
      <c r="D194" s="2"/>
    </row>
    <row r="211" spans="5:10" ht="12.75">
      <c r="E211" s="9"/>
      <c r="I211" s="9"/>
      <c r="J211" s="9"/>
    </row>
    <row r="213" ht="12.75">
      <c r="F213" s="50"/>
    </row>
  </sheetData>
  <sheetProtection/>
  <mergeCells count="1">
    <mergeCell ref="A58:G58"/>
  </mergeCells>
  <printOptions horizontalCentered="1"/>
  <pageMargins left="0.7" right="0.7" top="0.75" bottom="0.75" header="0.3" footer="0.3"/>
  <pageSetup fitToHeight="9" fitToWidth="1" horizontalDpi="600" verticalDpi="600" orientation="landscape" paperSize="9" scale="60" r:id="rId4"/>
  <headerFooter alignWithMargins="0">
    <oddFooter>&amp;CСтрана &amp;P од &amp;N</oddFooter>
  </headerFooter>
  <rowBreaks count="8" manualBreakCount="8">
    <brk id="27" max="9" man="1"/>
    <brk id="46" max="9" man="1"/>
    <brk id="66" max="9" man="1"/>
    <brk id="86" max="9" man="1"/>
    <brk id="106" max="9" man="1"/>
    <brk id="126" max="9" man="1"/>
    <brk id="147" max="9" man="1"/>
    <brk id="167" max="9" man="1"/>
  </rowBreak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 Mission to BaH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Finansije</cp:lastModifiedBy>
  <cp:lastPrinted>2020-10-15T06:51:17Z</cp:lastPrinted>
  <dcterms:created xsi:type="dcterms:W3CDTF">2005-06-13T12:34:59Z</dcterms:created>
  <dcterms:modified xsi:type="dcterms:W3CDTF">2020-10-22T11:11:24Z</dcterms:modified>
  <cp:category/>
  <cp:version/>
  <cp:contentType/>
  <cp:contentStatus/>
</cp:coreProperties>
</file>